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C:\Users\vmartinikova\2021\A21-012-Opravy místních komunikací ( dotace)\VYBRANÉ KOMUNIKACE (BEZ DOTACE) -3. část\"/>
    </mc:Choice>
  </mc:AlternateContent>
  <xr:revisionPtr revIDLastSave="0" documentId="8_{F4B4B396-9773-46F5-8B94-01895FB7011A}" xr6:coauthVersionLast="47" xr6:coauthVersionMax="47" xr10:uidLastSave="{00000000-0000-0000-0000-000000000000}"/>
  <bookViews>
    <workbookView xWindow="-21720" yWindow="-2310" windowWidth="21840" windowHeight="13140" firstSheet="1" activeTab="1" xr2:uid="{00000000-000D-0000-FFFF-FFFF00000000}"/>
  </bookViews>
  <sheets>
    <sheet name="Rekapitulace stavby" sheetId="1" state="veryHidden" r:id="rId1"/>
    <sheet name="05 - Oprava místní komuni..." sheetId="2" r:id="rId2"/>
  </sheets>
  <definedNames>
    <definedName name="_xlnm._FilterDatabase" localSheetId="1" hidden="1">'05 - Oprava místní komuni...'!$C$121:$K$147</definedName>
    <definedName name="_xlnm.Print_Titles" localSheetId="1">'05 - Oprava místní komuni...'!$121:$121</definedName>
    <definedName name="_xlnm.Print_Titles" localSheetId="0">'Rekapitulace stavby'!$92:$92</definedName>
    <definedName name="_xlnm.Print_Area" localSheetId="1">'05 - Oprava místní komuni...'!$C$4:$J$76,'05 - Oprava místní komuni...'!$C$82:$J$103,'05 - Oprava místní komuni...'!$C$109:$K$147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T124" i="2"/>
  <c r="R125" i="2"/>
  <c r="R124" i="2"/>
  <c r="P125" i="2"/>
  <c r="P124" i="2"/>
  <c r="J119" i="2"/>
  <c r="F116" i="2"/>
  <c r="E114" i="2"/>
  <c r="J92" i="2"/>
  <c r="F89" i="2"/>
  <c r="E87" i="2"/>
  <c r="J21" i="2"/>
  <c r="E21" i="2"/>
  <c r="J91" i="2" s="1"/>
  <c r="J20" i="2"/>
  <c r="J18" i="2"/>
  <c r="E18" i="2"/>
  <c r="F119" i="2" s="1"/>
  <c r="J17" i="2"/>
  <c r="J15" i="2"/>
  <c r="E15" i="2"/>
  <c r="F118" i="2" s="1"/>
  <c r="J14" i="2"/>
  <c r="J12" i="2"/>
  <c r="J89" i="2"/>
  <c r="E7" i="2"/>
  <c r="E112" i="2"/>
  <c r="L90" i="1"/>
  <c r="AM90" i="1"/>
  <c r="AM89" i="1"/>
  <c r="L89" i="1"/>
  <c r="AM87" i="1"/>
  <c r="L87" i="1"/>
  <c r="L85" i="1"/>
  <c r="L84" i="1"/>
  <c r="BK147" i="2"/>
  <c r="J147" i="2"/>
  <c r="BK146" i="2"/>
  <c r="J146" i="2"/>
  <c r="BK144" i="2"/>
  <c r="J144" i="2"/>
  <c r="BK142" i="2"/>
  <c r="J142" i="2"/>
  <c r="BK141" i="2"/>
  <c r="J141" i="2"/>
  <c r="BK138" i="2"/>
  <c r="J138" i="2"/>
  <c r="BK137" i="2"/>
  <c r="J137" i="2"/>
  <c r="BK135" i="2"/>
  <c r="J135" i="2"/>
  <c r="BK134" i="2"/>
  <c r="J134" i="2"/>
  <c r="BK132" i="2"/>
  <c r="J132" i="2"/>
  <c r="BK131" i="2"/>
  <c r="J129" i="2"/>
  <c r="J128" i="2"/>
  <c r="J125" i="2"/>
  <c r="AS94" i="1"/>
  <c r="J131" i="2"/>
  <c r="BK129" i="2"/>
  <c r="BK128" i="2"/>
  <c r="BK125" i="2"/>
  <c r="BK127" i="2" l="1"/>
  <c r="J127" i="2"/>
  <c r="J99" i="2"/>
  <c r="P127" i="2"/>
  <c r="P123" i="2" s="1"/>
  <c r="P122" i="2" s="1"/>
  <c r="AU95" i="1" s="1"/>
  <c r="AU94" i="1" s="1"/>
  <c r="R127" i="2"/>
  <c r="R123" i="2" s="1"/>
  <c r="R122" i="2" s="1"/>
  <c r="T127" i="2"/>
  <c r="T123" i="2"/>
  <c r="T122" i="2" s="1"/>
  <c r="BK133" i="2"/>
  <c r="J133" i="2"/>
  <c r="J100" i="2"/>
  <c r="P133" i="2"/>
  <c r="R133" i="2"/>
  <c r="T133" i="2"/>
  <c r="BK140" i="2"/>
  <c r="J140" i="2" s="1"/>
  <c r="J101" i="2" s="1"/>
  <c r="P140" i="2"/>
  <c r="R140" i="2"/>
  <c r="T140" i="2"/>
  <c r="BK145" i="2"/>
  <c r="J145" i="2"/>
  <c r="J102" i="2"/>
  <c r="P145" i="2"/>
  <c r="R145" i="2"/>
  <c r="T145" i="2"/>
  <c r="E85" i="2"/>
  <c r="F91" i="2"/>
  <c r="F92" i="2"/>
  <c r="J116" i="2"/>
  <c r="J118" i="2"/>
  <c r="BE125" i="2"/>
  <c r="BE128" i="2"/>
  <c r="BE129" i="2"/>
  <c r="BE131" i="2"/>
  <c r="BE132" i="2"/>
  <c r="BE134" i="2"/>
  <c r="BE135" i="2"/>
  <c r="BE137" i="2"/>
  <c r="BE138" i="2"/>
  <c r="BE141" i="2"/>
  <c r="BE142" i="2"/>
  <c r="BE144" i="2"/>
  <c r="BE146" i="2"/>
  <c r="BE147" i="2"/>
  <c r="BK124" i="2"/>
  <c r="J124" i="2"/>
  <c r="J98" i="2" s="1"/>
  <c r="F34" i="2"/>
  <c r="BA95" i="1" s="1"/>
  <c r="BA94" i="1" s="1"/>
  <c r="W30" i="1" s="1"/>
  <c r="F35" i="2"/>
  <c r="BB95" i="1" s="1"/>
  <c r="BB94" i="1" s="1"/>
  <c r="AX94" i="1" s="1"/>
  <c r="J34" i="2"/>
  <c r="AW95" i="1" s="1"/>
  <c r="F36" i="2"/>
  <c r="BC95" i="1" s="1"/>
  <c r="BC94" i="1" s="1"/>
  <c r="W32" i="1" s="1"/>
  <c r="F37" i="2"/>
  <c r="BD95" i="1" s="1"/>
  <c r="BD94" i="1" s="1"/>
  <c r="W33" i="1" s="1"/>
  <c r="BK123" i="2" l="1"/>
  <c r="J123" i="2" s="1"/>
  <c r="J97" i="2" s="1"/>
  <c r="AW94" i="1"/>
  <c r="AK30" i="1" s="1"/>
  <c r="AY94" i="1"/>
  <c r="J33" i="2"/>
  <c r="AV95" i="1"/>
  <c r="AT95" i="1"/>
  <c r="W31" i="1"/>
  <c r="F33" i="2"/>
  <c r="AZ95" i="1"/>
  <c r="AZ94" i="1"/>
  <c r="AV94" i="1" s="1"/>
  <c r="AK29" i="1" s="1"/>
  <c r="BK122" i="2" l="1"/>
  <c r="J122" i="2"/>
  <c r="J96" i="2"/>
  <c r="AT94" i="1"/>
  <c r="W29" i="1"/>
  <c r="J30" i="2" l="1"/>
  <c r="AG95" i="1"/>
  <c r="AG94" i="1"/>
  <c r="AK26" i="1"/>
  <c r="AK35" i="1" s="1"/>
  <c r="AN95" i="1" l="1"/>
  <c r="AN94" i="1"/>
  <c r="J39" i="2"/>
</calcChain>
</file>

<file path=xl/sharedStrings.xml><?xml version="1.0" encoding="utf-8"?>
<sst xmlns="http://schemas.openxmlformats.org/spreadsheetml/2006/main" count="542" uniqueCount="190">
  <si>
    <t>Export Komplet</t>
  </si>
  <si>
    <t/>
  </si>
  <si>
    <t>2.0</t>
  </si>
  <si>
    <t>ZAMOK</t>
  </si>
  <si>
    <t>False</t>
  </si>
  <si>
    <t>{6ae5cfde-69cd-4625-b741-c8c4a7afc7b3}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</si>
  <si>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</si>
  <si>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</si>
  <si>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</si>
  <si>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</si>
  <si>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</si>
  <si>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</si>
  <si>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</si>
  <si>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</si>
  <si>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</si>
  <si>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</si>
  <si>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</si>
  <si>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místních komunikací ve Frenštátě p.R.</t>
  </si>
  <si>
    <t>KSO:</t>
  </si>
  <si>
    <t>CC-CZ:</t>
  </si>
  <si>
    <t>Místo:</t>
  </si>
  <si>
    <t>Frenštát pod Radhoštěm</t>
  </si>
  <si>
    <t>Datum:</t>
  </si>
  <si>
    <t>7. 12. 2020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</si>
  <si>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</si>
  <si>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</si>
  <si>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</si>
  <si>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</si>
  <si>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</si>
  <si>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</si>
  <si>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</si>
  <si>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</si>
  <si>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</si>
  <si>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41391730</t>
  </si>
  <si>
    <t>Ing.Marie Zapletalová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</si>
  <si>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</si>
  <si>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</si>
  <si>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</si>
  <si>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</si>
  <si>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</si>
  <si>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</si>
  <si>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</si>
  <si>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</si>
  <si>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</si>
  <si>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</si>
  <si>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</si>
  <si>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</si>
  <si>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</si>
  <si>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</si>
  <si>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</si>
  <si>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</si>
  <si>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</si>
  <si>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</si>
  <si>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</si>
  <si>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</si>
  <si>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</si>
  <si>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</si>
  <si>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</si>
  <si>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</si>
  <si>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</si>
  <si>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</si>
  <si>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</si>
  <si>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</si>
  <si>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</si>
  <si>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</si>
  <si>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</si>
  <si>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</si>
  <si>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</si>
  <si>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</si>
  <si>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</si>
  <si>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</si>
  <si>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</si>
  <si>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</si>
  <si>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</si>
  <si>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</si>
  <si>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</si>
  <si>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</si>
  <si>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</si>
  <si>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</si>
  <si>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</si>
  <si>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</si>
  <si>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05</t>
  </si>
  <si>
    <t>Oprava místní komunikace Kopaná - prádelna-U Maďů</t>
  </si>
  <si>
    <t>STA</t>
  </si>
  <si>
    <t>1</t>
  </si>
  <si>
    <t>{5eb88118-0317-4ec2-ad53-ddcb20dda1b2}</t>
  </si>
  <si>
    <t>2</t>
  </si>
  <si>
    <t>KRYCÍ LIST SOUPISU PRACÍ</t>
  </si>
  <si>
    <t>Objekt:</t>
  </si>
  <si>
    <t>05 - Oprava místní komunikace Kopaná - prádelna-U Maďů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</si>
  <si>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</si>
  <si>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</si>
  <si>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</si>
  <si>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</si>
  <si>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</si>
  <si>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</si>
  <si>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</si>
  <si>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</si>
  <si>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</si>
  <si>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</si>
  <si>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</si>
  <si>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</si>
  <si>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</si>
  <si>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</si>
  <si>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</si>
  <si>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</si>
  <si>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</si>
  <si>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</si>
  <si>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</si>
  <si>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</si>
  <si>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</si>
  <si>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</si>
  <si>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</si>
  <si>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</si>
  <si>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</si>
  <si>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</si>
  <si>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</si>
  <si>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</si>
  <si>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</si>
  <si>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113154332</t>
  </si>
  <si>
    <t>Frézování živičného podkladu nebo krytu  s naložením na dopravní prostředek plochy přes 1 000 do 10 000 m2 bez překážek v trase pruhu šířky přes 1 m do 2 m, tloušťky vrstvy 40 mm</t>
  </si>
  <si>
    <t>m2</t>
  </si>
  <si>
    <t>CS ÚRS 2020 02</t>
  </si>
  <si>
    <t>4</t>
  </si>
  <si>
    <t>-1034428676</t>
  </si>
  <si>
    <t>VV</t>
  </si>
  <si>
    <t>810,0*5,0</t>
  </si>
  <si>
    <t>5</t>
  </si>
  <si>
    <t>Komunikace pozemní</t>
  </si>
  <si>
    <t>569951133</t>
  </si>
  <si>
    <t>Zpevnění krajnic nebo komunikací pro pěší  s rozprostřením a zhutněním, po zhutnění asfaltovým recyklátem tl. 150 mm</t>
  </si>
  <si>
    <t>2010215762</t>
  </si>
  <si>
    <t>3</t>
  </si>
  <si>
    <t>572241122</t>
  </si>
  <si>
    <t>Vyspravení výtluků materiálem na bázi asfaltu s řezáním, vysekáním, očištěním, zaplněním směsí a zhutněním asfaltovým betonem ACO (AB) při vyspravované ploše na 1 km komunikace přes 10 % tl. přes 40 do 60 mm</t>
  </si>
  <si>
    <t>1997294472</t>
  </si>
  <si>
    <t>"výtluky"   4050*0,2</t>
  </si>
  <si>
    <t>573111115</t>
  </si>
  <si>
    <t>Postřik infiltrační PI z asfaltu silničního s posypem kamenivem, v množství 2,50 kg/m2</t>
  </si>
  <si>
    <t>2090359071</t>
  </si>
  <si>
    <t>577144131</t>
  </si>
  <si>
    <t>Asfaltový beton vrstva obrusná ACO 11 (ABS)  s rozprostřením a se zhutněním z modifikovaného asfaltu v pruhu šířky do 3 m, po zhutnění tl. 50 mm</t>
  </si>
  <si>
    <t>1504071446</t>
  </si>
  <si>
    <t>9</t>
  </si>
  <si>
    <t>Ostatní konstrukce a práce, bourání</t>
  </si>
  <si>
    <t>6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</si>
  <si>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</si>
  <si>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</si>
  <si>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m</t>
  </si>
  <si>
    <t>963619493</t>
  </si>
  <si>
    <t>7</t>
  </si>
  <si>
    <t>919735111</t>
  </si>
  <si>
    <t>Řezání stávajícího živičného krytu nebo podkladu  hloubky do 50 mm</t>
  </si>
  <si>
    <t>451996850</t>
  </si>
  <si>
    <t>"asfalt"  5,0*2</t>
  </si>
  <si>
    <t>8</t>
  </si>
  <si>
    <t>938908411</t>
  </si>
  <si>
    <t>Čištění vozovek splachováním vodou povrchu podkladu nebo krytu živičného, betonového nebo dlážděného</t>
  </si>
  <si>
    <t>1664470532</t>
  </si>
  <si>
    <t>938909612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</si>
  <si>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přes 100 do 200 mm</t>
  </si>
  <si>
    <t>-182078266</t>
  </si>
  <si>
    <t>0,3*810,0*2</t>
  </si>
  <si>
    <t>997</t>
  </si>
  <si>
    <t>Přesun sutě</t>
  </si>
  <si>
    <t>10</t>
  </si>
  <si>
    <t>997221551</t>
  </si>
  <si>
    <t>Vodorovná doprava suti  bez naložení, ale se složením a s hrubým urovnáním ze sypkých materiálů, na vzdálenost do 1 km</t>
  </si>
  <si>
    <t>t</t>
  </si>
  <si>
    <t>1704839883</t>
  </si>
  <si>
    <t>11</t>
  </si>
  <si>
    <t>997221559</t>
  </si>
  <si>
    <t>Vodorovná doprava suti  bez naložení, ale se složením a s hrubým urovnáním Příplatek k ceně za každý další i započatý 1 km přes 1 km</t>
  </si>
  <si>
    <t>1210904974</t>
  </si>
  <si>
    <t>535,572*39 'Přepočtené koeficientem množství</t>
  </si>
  <si>
    <t>12</t>
  </si>
  <si>
    <t>997221845</t>
  </si>
  <si>
    <t>Poplatek za uložení stavebního odpadu na skládce (skládkovné) asfaltového bez obsahu dehtu zatříděného do Katalogu odpadů pod kódem 170 302</t>
  </si>
  <si>
    <t>CS ÚRS 2019 01</t>
  </si>
  <si>
    <t>1482559068</t>
  </si>
  <si>
    <t>998</t>
  </si>
  <si>
    <t>Přesun hmot</t>
  </si>
  <si>
    <t>13</t>
  </si>
  <si>
    <t>998225111</t>
  </si>
  <si>
    <t>Přesun hmot pro komunikace s krytem z kameniva, monolitickým betonovým nebo živičným  dopravní vzdálenost do 200 m jakékoliv délky objektu</t>
  </si>
  <si>
    <t>-186124348</t>
  </si>
  <si>
    <t>14</t>
  </si>
  <si>
    <t>998225191</t>
  </si>
  <si>
    <t>Přesun hmot pro komunikace s krytem z kameniva, monolitickým betonovým nebo živičným  Příplatek k ceně za zvětšený přesun přes vymezenou největší dopravní vzdálenost do 1000 m</t>
  </si>
  <si>
    <t>552313178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</si>
</sst>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50"/>
      <c r="AS2" s="250"/>
      <c r="AT2" s="250"/>
      <c r="AU2" s="250"/>
      <c r="AV2" s="250"/>
      <c r="AW2" s="250"/>
      <c r="AX2" s="250"/>
      <c r="AY2" s="250"/>
      <c r="AZ2" s="250"/>
      <c r="BA2" s="250"/>
      <c r="BB2" s="250"/>
      <c r="BC2" s="250"/>
      <c r="BD2" s="250"/>
      <c r="BE2" s="250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13" t="s">
        <v>14</v>
      </c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214"/>
      <c r="AO5" s="214"/>
      <c r="AP5" s="20"/>
      <c r="AQ5" s="20"/>
      <c r="AR5" s="18"/>
      <c r="BE5" s="210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15" t="s">
        <v>17</v>
      </c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P6" s="20"/>
      <c r="AQ6" s="20"/>
      <c r="AR6" s="18"/>
      <c r="BE6" s="211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11"/>
      <c r="BS7" s="15" t="s">
        <v>6</v>
      </c>
    </row>
    <row r="8" spans="1:74" s="1" customFormat="1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11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11"/>
      <c r="BS9" s="15" t="s">
        <v>6</v>
      </c>
    </row>
    <row r="10" spans="1:74" s="1" customFormat="1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11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11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11"/>
      <c r="BS12" s="15" t="s">
        <v>6</v>
      </c>
    </row>
    <row r="13" spans="1:74" s="1" customFormat="1" ht="12" customHeight="1">
      <c r="B13" s="19"/>
      <c r="C13" s="20"/>
      <c r="D13" s="27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29</v>
      </c>
      <c r="AO13" s="20"/>
      <c r="AP13" s="20"/>
      <c r="AQ13" s="20"/>
      <c r="AR13" s="18"/>
      <c r="BE13" s="211"/>
      <c r="BS13" s="15" t="s">
        <v>6</v>
      </c>
    </row>
    <row r="14" spans="1:74" ht="12.75">
      <c r="B14" s="19"/>
      <c r="C14" s="20"/>
      <c r="D14" s="20"/>
      <c r="E14" s="216" t="s">
        <v>29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7" t="s">
        <v>27</v>
      </c>
      <c r="AL14" s="20"/>
      <c r="AM14" s="20"/>
      <c r="AN14" s="29" t="s">
        <v>29</v>
      </c>
      <c r="AO14" s="20"/>
      <c r="AP14" s="20"/>
      <c r="AQ14" s="20"/>
      <c r="AR14" s="18"/>
      <c r="BE14" s="211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11"/>
      <c r="BS15" s="15" t="s">
        <v>4</v>
      </c>
    </row>
    <row r="16" spans="1:74" s="1" customFormat="1" ht="12" customHeight="1">
      <c r="B16" s="19"/>
      <c r="C16" s="20"/>
      <c r="D16" s="27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11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26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11"/>
      <c r="BS17" s="15" t="s">
        <v>31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11"/>
      <c r="BS18" s="15" t="s">
        <v>6</v>
      </c>
    </row>
    <row r="19" spans="1:71" s="1" customFormat="1" ht="12" customHeight="1">
      <c r="B19" s="19"/>
      <c r="C19" s="20"/>
      <c r="D19" s="27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33</v>
      </c>
      <c r="AO19" s="20"/>
      <c r="AP19" s="20"/>
      <c r="AQ19" s="20"/>
      <c r="AR19" s="18"/>
      <c r="BE19" s="211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11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11"/>
    </row>
    <row r="22" spans="1:71" s="1" customFormat="1" ht="12" customHeight="1">
      <c r="B22" s="19"/>
      <c r="C22" s="20"/>
      <c r="D22" s="27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11"/>
    </row>
    <row r="23" spans="1:71" s="1" customFormat="1" ht="16.5" customHeight="1">
      <c r="B23" s="19"/>
      <c r="C23" s="20"/>
      <c r="D23" s="20"/>
      <c r="E23" s="218" t="s">
        <v>1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O23" s="20"/>
      <c r="AP23" s="20"/>
      <c r="AQ23" s="20"/>
      <c r="AR23" s="18"/>
      <c r="BE23" s="211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11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11"/>
    </row>
    <row r="26" spans="1:71" s="2" customFormat="1" ht="25.9" customHeight="1">
      <c r="A26" s="32"/>
      <c r="B26" s="33"/>
      <c r="C26" s="34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19">
        <f>ROUND(AG94,2)</f>
        <v>0</v>
      </c>
      <c r="AL26" s="220"/>
      <c r="AM26" s="220"/>
      <c r="AN26" s="220"/>
      <c r="AO26" s="220"/>
      <c r="AP26" s="34"/>
      <c r="AQ26" s="34"/>
      <c r="AR26" s="37"/>
      <c r="BE26" s="211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11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21" t="s">
        <v>37</v>
      </c>
      <c r="M28" s="221"/>
      <c r="N28" s="221"/>
      <c r="O28" s="221"/>
      <c r="P28" s="221"/>
      <c r="Q28" s="34"/>
      <c r="R28" s="34"/>
      <c r="S28" s="34"/>
      <c r="T28" s="34"/>
      <c r="U28" s="34"/>
      <c r="V28" s="34"/>
      <c r="W28" s="221" t="s">
        <v>38</v>
      </c>
      <c r="X28" s="221"/>
      <c r="Y28" s="221"/>
      <c r="Z28" s="221"/>
      <c r="AA28" s="221"/>
      <c r="AB28" s="221"/>
      <c r="AC28" s="221"/>
      <c r="AD28" s="221"/>
      <c r="AE28" s="221"/>
      <c r="AF28" s="34"/>
      <c r="AG28" s="34"/>
      <c r="AH28" s="34"/>
      <c r="AI28" s="34"/>
      <c r="AJ28" s="34"/>
      <c r="AK28" s="221" t="s">
        <v>39</v>
      </c>
      <c r="AL28" s="221"/>
      <c r="AM28" s="221"/>
      <c r="AN28" s="221"/>
      <c r="AO28" s="221"/>
      <c r="AP28" s="34"/>
      <c r="AQ28" s="34"/>
      <c r="AR28" s="37"/>
      <c r="BE28" s="211"/>
    </row>
    <row r="29" spans="1:71" s="3" customFormat="1" ht="14.45" customHeight="1">
      <c r="B29" s="38"/>
      <c r="C29" s="39"/>
      <c r="D29" s="27" t="s">
        <v>40</v>
      </c>
      <c r="E29" s="39"/>
      <c r="F29" s="27" t="s">
        <v>41</v>
      </c>
      <c r="G29" s="39"/>
      <c r="H29" s="39"/>
      <c r="I29" s="39"/>
      <c r="J29" s="39"/>
      <c r="K29" s="39"/>
      <c r="L29" s="224">
        <v>0.21</v>
      </c>
      <c r="M29" s="223"/>
      <c r="N29" s="223"/>
      <c r="O29" s="223"/>
      <c r="P29" s="223"/>
      <c r="Q29" s="39"/>
      <c r="R29" s="39"/>
      <c r="S29" s="39"/>
      <c r="T29" s="39"/>
      <c r="U29" s="39"/>
      <c r="V29" s="39"/>
      <c r="W29" s="222">
        <f>ROUND(AZ94, 2)</f>
        <v>0</v>
      </c>
      <c r="X29" s="223"/>
      <c r="Y29" s="223"/>
      <c r="Z29" s="223"/>
      <c r="AA29" s="223"/>
      <c r="AB29" s="223"/>
      <c r="AC29" s="223"/>
      <c r="AD29" s="223"/>
      <c r="AE29" s="223"/>
      <c r="AF29" s="39"/>
      <c r="AG29" s="39"/>
      <c r="AH29" s="39"/>
      <c r="AI29" s="39"/>
      <c r="AJ29" s="39"/>
      <c r="AK29" s="222">
        <f>ROUND(AV94, 2)</f>
        <v>0</v>
      </c>
      <c r="AL29" s="223"/>
      <c r="AM29" s="223"/>
      <c r="AN29" s="223"/>
      <c r="AO29" s="223"/>
      <c r="AP29" s="39"/>
      <c r="AQ29" s="39"/>
      <c r="AR29" s="40"/>
      <c r="BE29" s="212"/>
    </row>
    <row r="30" spans="1:71" s="3" customFormat="1" ht="14.45" customHeight="1">
      <c r="B30" s="38"/>
      <c r="C30" s="39"/>
      <c r="D30" s="39"/>
      <c r="E30" s="39"/>
      <c r="F30" s="27" t="s">
        <v>42</v>
      </c>
      <c r="G30" s="39"/>
      <c r="H30" s="39"/>
      <c r="I30" s="39"/>
      <c r="J30" s="39"/>
      <c r="K30" s="39"/>
      <c r="L30" s="224">
        <v>0.15</v>
      </c>
      <c r="M30" s="223"/>
      <c r="N30" s="223"/>
      <c r="O30" s="223"/>
      <c r="P30" s="223"/>
      <c r="Q30" s="39"/>
      <c r="R30" s="39"/>
      <c r="S30" s="39"/>
      <c r="T30" s="39"/>
      <c r="U30" s="39"/>
      <c r="V30" s="39"/>
      <c r="W30" s="222">
        <f>ROUND(BA94, 2)</f>
        <v>0</v>
      </c>
      <c r="X30" s="223"/>
      <c r="Y30" s="223"/>
      <c r="Z30" s="223"/>
      <c r="AA30" s="223"/>
      <c r="AB30" s="223"/>
      <c r="AC30" s="223"/>
      <c r="AD30" s="223"/>
      <c r="AE30" s="223"/>
      <c r="AF30" s="39"/>
      <c r="AG30" s="39"/>
      <c r="AH30" s="39"/>
      <c r="AI30" s="39"/>
      <c r="AJ30" s="39"/>
      <c r="AK30" s="222">
        <f>ROUND(AW94, 2)</f>
        <v>0</v>
      </c>
      <c r="AL30" s="223"/>
      <c r="AM30" s="223"/>
      <c r="AN30" s="223"/>
      <c r="AO30" s="223"/>
      <c r="AP30" s="39"/>
      <c r="AQ30" s="39"/>
      <c r="AR30" s="40"/>
      <c r="BE30" s="212"/>
    </row>
    <row r="31" spans="1:71" s="3" customFormat="1" ht="14.45" hidden="1" customHeight="1">
      <c r="B31" s="38"/>
      <c r="C31" s="39"/>
      <c r="D31" s="39"/>
      <c r="E31" s="39"/>
      <c r="F31" s="27" t="s">
        <v>43</v>
      </c>
      <c r="G31" s="39"/>
      <c r="H31" s="39"/>
      <c r="I31" s="39"/>
      <c r="J31" s="39"/>
      <c r="K31" s="39"/>
      <c r="L31" s="224">
        <v>0.21</v>
      </c>
      <c r="M31" s="223"/>
      <c r="N31" s="223"/>
      <c r="O31" s="223"/>
      <c r="P31" s="223"/>
      <c r="Q31" s="39"/>
      <c r="R31" s="39"/>
      <c r="S31" s="39"/>
      <c r="T31" s="39"/>
      <c r="U31" s="39"/>
      <c r="V31" s="39"/>
      <c r="W31" s="222">
        <f>ROUND(BB94, 2)</f>
        <v>0</v>
      </c>
      <c r="X31" s="223"/>
      <c r="Y31" s="223"/>
      <c r="Z31" s="223"/>
      <c r="AA31" s="223"/>
      <c r="AB31" s="223"/>
      <c r="AC31" s="223"/>
      <c r="AD31" s="223"/>
      <c r="AE31" s="223"/>
      <c r="AF31" s="39"/>
      <c r="AG31" s="39"/>
      <c r="AH31" s="39"/>
      <c r="AI31" s="39"/>
      <c r="AJ31" s="39"/>
      <c r="AK31" s="222">
        <v>0</v>
      </c>
      <c r="AL31" s="223"/>
      <c r="AM31" s="223"/>
      <c r="AN31" s="223"/>
      <c r="AO31" s="223"/>
      <c r="AP31" s="39"/>
      <c r="AQ31" s="39"/>
      <c r="AR31" s="40"/>
      <c r="BE31" s="212"/>
    </row>
    <row r="32" spans="1:71" s="3" customFormat="1" ht="14.45" hidden="1" customHeight="1">
      <c r="B32" s="38"/>
      <c r="C32" s="39"/>
      <c r="D32" s="39"/>
      <c r="E32" s="39"/>
      <c r="F32" s="27" t="s">
        <v>44</v>
      </c>
      <c r="G32" s="39"/>
      <c r="H32" s="39"/>
      <c r="I32" s="39"/>
      <c r="J32" s="39"/>
      <c r="K32" s="39"/>
      <c r="L32" s="224">
        <v>0.15</v>
      </c>
      <c r="M32" s="223"/>
      <c r="N32" s="223"/>
      <c r="O32" s="223"/>
      <c r="P32" s="223"/>
      <c r="Q32" s="39"/>
      <c r="R32" s="39"/>
      <c r="S32" s="39"/>
      <c r="T32" s="39"/>
      <c r="U32" s="39"/>
      <c r="V32" s="39"/>
      <c r="W32" s="222">
        <f>ROUND(BC94, 2)</f>
        <v>0</v>
      </c>
      <c r="X32" s="223"/>
      <c r="Y32" s="223"/>
      <c r="Z32" s="223"/>
      <c r="AA32" s="223"/>
      <c r="AB32" s="223"/>
      <c r="AC32" s="223"/>
      <c r="AD32" s="223"/>
      <c r="AE32" s="223"/>
      <c r="AF32" s="39"/>
      <c r="AG32" s="39"/>
      <c r="AH32" s="39"/>
      <c r="AI32" s="39"/>
      <c r="AJ32" s="39"/>
      <c r="AK32" s="222">
        <v>0</v>
      </c>
      <c r="AL32" s="223"/>
      <c r="AM32" s="223"/>
      <c r="AN32" s="223"/>
      <c r="AO32" s="223"/>
      <c r="AP32" s="39"/>
      <c r="AQ32" s="39"/>
      <c r="AR32" s="40"/>
      <c r="BE32" s="212"/>
    </row>
    <row r="33" spans="1:57" s="3" customFormat="1" ht="14.45" hidden="1" customHeight="1">
      <c r="B33" s="38"/>
      <c r="C33" s="39"/>
      <c r="D33" s="39"/>
      <c r="E33" s="39"/>
      <c r="F33" s="27" t="s">
        <v>45</v>
      </c>
      <c r="G33" s="39"/>
      <c r="H33" s="39"/>
      <c r="I33" s="39"/>
      <c r="J33" s="39"/>
      <c r="K33" s="39"/>
      <c r="L33" s="224">
        <v>0</v>
      </c>
      <c r="M33" s="223"/>
      <c r="N33" s="223"/>
      <c r="O33" s="223"/>
      <c r="P33" s="223"/>
      <c r="Q33" s="39"/>
      <c r="R33" s="39"/>
      <c r="S33" s="39"/>
      <c r="T33" s="39"/>
      <c r="U33" s="39"/>
      <c r="V33" s="39"/>
      <c r="W33" s="222">
        <f>ROUND(BD94, 2)</f>
        <v>0</v>
      </c>
      <c r="X33" s="223"/>
      <c r="Y33" s="223"/>
      <c r="Z33" s="223"/>
      <c r="AA33" s="223"/>
      <c r="AB33" s="223"/>
      <c r="AC33" s="223"/>
      <c r="AD33" s="223"/>
      <c r="AE33" s="223"/>
      <c r="AF33" s="39"/>
      <c r="AG33" s="39"/>
      <c r="AH33" s="39"/>
      <c r="AI33" s="39"/>
      <c r="AJ33" s="39"/>
      <c r="AK33" s="222">
        <v>0</v>
      </c>
      <c r="AL33" s="223"/>
      <c r="AM33" s="223"/>
      <c r="AN33" s="223"/>
      <c r="AO33" s="223"/>
      <c r="AP33" s="39"/>
      <c r="AQ33" s="39"/>
      <c r="AR33" s="40"/>
      <c r="BE33" s="212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11"/>
    </row>
    <row r="35" spans="1:57" s="2" customFormat="1" ht="25.9" customHeight="1">
      <c r="A35" s="32"/>
      <c r="B35" s="33"/>
      <c r="C35" s="41"/>
      <c r="D35" s="42" t="s">
        <v>46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47</v>
      </c>
      <c r="U35" s="43"/>
      <c r="V35" s="43"/>
      <c r="W35" s="43"/>
      <c r="X35" s="225" t="s">
        <v>48</v>
      </c>
      <c r="Y35" s="226"/>
      <c r="Z35" s="226"/>
      <c r="AA35" s="226"/>
      <c r="AB35" s="226"/>
      <c r="AC35" s="43"/>
      <c r="AD35" s="43"/>
      <c r="AE35" s="43"/>
      <c r="AF35" s="43"/>
      <c r="AG35" s="43"/>
      <c r="AH35" s="43"/>
      <c r="AI35" s="43"/>
      <c r="AJ35" s="43"/>
      <c r="AK35" s="227">
        <f>SUM(AK26:AK33)</f>
        <v>0</v>
      </c>
      <c r="AL35" s="226"/>
      <c r="AM35" s="226"/>
      <c r="AN35" s="226"/>
      <c r="AO35" s="228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customHeight="1">
      <c r="B49" s="45"/>
      <c r="C49" s="46"/>
      <c r="D49" s="47" t="s">
        <v>49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50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1.25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 ht="11.25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 ht="11.25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 ht="11.25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 ht="11.25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 ht="11.2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 ht="11.25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 ht="11.25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 ht="11.25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 ht="11.25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2.75">
      <c r="A60" s="32"/>
      <c r="B60" s="33"/>
      <c r="C60" s="34"/>
      <c r="D60" s="50" t="s">
        <v>51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52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51</v>
      </c>
      <c r="AI60" s="36"/>
      <c r="AJ60" s="36"/>
      <c r="AK60" s="36"/>
      <c r="AL60" s="36"/>
      <c r="AM60" s="50" t="s">
        <v>52</v>
      </c>
      <c r="AN60" s="36"/>
      <c r="AO60" s="36"/>
      <c r="AP60" s="34"/>
      <c r="AQ60" s="34"/>
      <c r="AR60" s="37"/>
      <c r="BE60" s="32"/>
    </row>
    <row r="61" spans="1:57" ht="11.25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 ht="11.25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 ht="11.25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2.75">
      <c r="A64" s="32"/>
      <c r="B64" s="33"/>
      <c r="C64" s="34"/>
      <c r="D64" s="47" t="s">
        <v>53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54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 ht="11.2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 ht="11.25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 ht="11.25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 ht="11.25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 ht="11.25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 ht="11.25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 ht="11.25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 ht="11.25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 ht="11.25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 ht="11.25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2.75">
      <c r="A75" s="32"/>
      <c r="B75" s="33"/>
      <c r="C75" s="34"/>
      <c r="D75" s="50" t="s">
        <v>51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52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51</v>
      </c>
      <c r="AI75" s="36"/>
      <c r="AJ75" s="36"/>
      <c r="AK75" s="36"/>
      <c r="AL75" s="36"/>
      <c r="AM75" s="50" t="s">
        <v>52</v>
      </c>
      <c r="AN75" s="36"/>
      <c r="AO75" s="36"/>
      <c r="AP75" s="34"/>
      <c r="AQ75" s="34"/>
      <c r="AR75" s="37"/>
      <c r="BE75" s="32"/>
    </row>
    <row r="76" spans="1:57" s="2" customFormat="1" ht="11.25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1" s="2" customFormat="1" ht="24.95" customHeight="1">
      <c r="A82" s="32"/>
      <c r="B82" s="33"/>
      <c r="C82" s="21" t="s">
        <v>55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1" s="4" customFormat="1" ht="12" customHeight="1">
      <c r="B84" s="56"/>
      <c r="C84" s="27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07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29" t="str">
        <f>K6</f>
        <v>Oprava místních komunikací ve Frenštátě p.R.</v>
      </c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30"/>
      <c r="Z85" s="230"/>
      <c r="AA85" s="230"/>
      <c r="AB85" s="230"/>
      <c r="AC85" s="230"/>
      <c r="AD85" s="230"/>
      <c r="AE85" s="230"/>
      <c r="AF85" s="230"/>
      <c r="AG85" s="230"/>
      <c r="AH85" s="230"/>
      <c r="AI85" s="230"/>
      <c r="AJ85" s="230"/>
      <c r="AK85" s="230"/>
      <c r="AL85" s="230"/>
      <c r="AM85" s="230"/>
      <c r="AN85" s="230"/>
      <c r="AO85" s="230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1" s="2" customFormat="1" ht="12" customHeight="1">
      <c r="A87" s="32"/>
      <c r="B87" s="33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>Frenštát pod Radhoštěm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31" t="str">
        <f>IF(AN8= "","",AN8)</f>
        <v>7. 12. 2020</v>
      </c>
      <c r="AN87" s="231"/>
      <c r="AO87" s="34"/>
      <c r="AP87" s="34"/>
      <c r="AQ87" s="34"/>
      <c r="AR87" s="37"/>
      <c r="BE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1" s="2" customFormat="1" ht="15.2" customHeight="1">
      <c r="A89" s="32"/>
      <c r="B89" s="33"/>
      <c r="C89" s="27" t="s">
        <v>24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30</v>
      </c>
      <c r="AJ89" s="34"/>
      <c r="AK89" s="34"/>
      <c r="AL89" s="34"/>
      <c r="AM89" s="232" t="str">
        <f>IF(E17="","",E17)</f>
        <v xml:space="preserve"> </v>
      </c>
      <c r="AN89" s="233"/>
      <c r="AO89" s="233"/>
      <c r="AP89" s="233"/>
      <c r="AQ89" s="34"/>
      <c r="AR89" s="37"/>
      <c r="AS89" s="234" t="s">
        <v>56</v>
      </c>
      <c r="AT89" s="235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1" s="2" customFormat="1" ht="15.2" customHeight="1">
      <c r="A90" s="32"/>
      <c r="B90" s="33"/>
      <c r="C90" s="27" t="s">
        <v>28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32</v>
      </c>
      <c r="AJ90" s="34"/>
      <c r="AK90" s="34"/>
      <c r="AL90" s="34"/>
      <c r="AM90" s="232" t="str">
        <f>IF(E20="","",E20)</f>
        <v>Ing.Marie Zapletalová</v>
      </c>
      <c r="AN90" s="233"/>
      <c r="AO90" s="233"/>
      <c r="AP90" s="233"/>
      <c r="AQ90" s="34"/>
      <c r="AR90" s="37"/>
      <c r="AS90" s="236"/>
      <c r="AT90" s="237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38"/>
      <c r="AT91" s="239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1" s="2" customFormat="1" ht="29.25" customHeight="1">
      <c r="A92" s="32"/>
      <c r="B92" s="33"/>
      <c r="C92" s="240" t="s">
        <v>57</v>
      </c>
      <c r="D92" s="241"/>
      <c r="E92" s="241"/>
      <c r="F92" s="241"/>
      <c r="G92" s="241"/>
      <c r="H92" s="71"/>
      <c r="I92" s="242" t="s">
        <v>58</v>
      </c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41"/>
      <c r="V92" s="241"/>
      <c r="W92" s="241"/>
      <c r="X92" s="241"/>
      <c r="Y92" s="241"/>
      <c r="Z92" s="241"/>
      <c r="AA92" s="241"/>
      <c r="AB92" s="241"/>
      <c r="AC92" s="241"/>
      <c r="AD92" s="241"/>
      <c r="AE92" s="241"/>
      <c r="AF92" s="241"/>
      <c r="AG92" s="243" t="s">
        <v>59</v>
      </c>
      <c r="AH92" s="241"/>
      <c r="AI92" s="241"/>
      <c r="AJ92" s="241"/>
      <c r="AK92" s="241"/>
      <c r="AL92" s="241"/>
      <c r="AM92" s="241"/>
      <c r="AN92" s="242" t="s">
        <v>60</v>
      </c>
      <c r="AO92" s="241"/>
      <c r="AP92" s="244"/>
      <c r="AQ92" s="72" t="s">
        <v>61</v>
      </c>
      <c r="AR92" s="37"/>
      <c r="AS92" s="73" t="s">
        <v>62</v>
      </c>
      <c r="AT92" s="74" t="s">
        <v>63</v>
      </c>
      <c r="AU92" s="74" t="s">
        <v>64</v>
      </c>
      <c r="AV92" s="74" t="s">
        <v>65</v>
      </c>
      <c r="AW92" s="74" t="s">
        <v>66</v>
      </c>
      <c r="AX92" s="74" t="s">
        <v>67</v>
      </c>
      <c r="AY92" s="74" t="s">
        <v>68</v>
      </c>
      <c r="AZ92" s="74" t="s">
        <v>69</v>
      </c>
      <c r="BA92" s="74" t="s">
        <v>70</v>
      </c>
      <c r="BB92" s="74" t="s">
        <v>71</v>
      </c>
      <c r="BC92" s="74" t="s">
        <v>72</v>
      </c>
      <c r="BD92" s="75" t="s">
        <v>73</v>
      </c>
      <c r="BE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1" s="6" customFormat="1" ht="32.450000000000003" customHeight="1">
      <c r="B94" s="79"/>
      <c r="C94" s="80" t="s">
        <v>74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48">
        <f>ROUND(AG95,2)</f>
        <v>0</v>
      </c>
      <c r="AH94" s="248"/>
      <c r="AI94" s="248"/>
      <c r="AJ94" s="248"/>
      <c r="AK94" s="248"/>
      <c r="AL94" s="248"/>
      <c r="AM94" s="248"/>
      <c r="AN94" s="249">
        <f>SUM(AG94,AT94)</f>
        <v>0</v>
      </c>
      <c r="AO94" s="249"/>
      <c r="AP94" s="249"/>
      <c r="AQ94" s="83" t="s">
        <v>1</v>
      </c>
      <c r="AR94" s="84"/>
      <c r="AS94" s="85">
        <f>ROUND(AS95,2)</f>
        <v>0</v>
      </c>
      <c r="AT94" s="86">
        <f>ROUND(SUM(AV94:AW94),2)</f>
        <v>0</v>
      </c>
      <c r="AU94" s="87">
        <f>ROUND(AU95,5)</f>
        <v>0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ROUND(AZ95,2)</f>
        <v>0</v>
      </c>
      <c r="BA94" s="86">
        <f>ROUND(BA95,2)</f>
        <v>0</v>
      </c>
      <c r="BB94" s="86">
        <f>ROUND(BB95,2)</f>
        <v>0</v>
      </c>
      <c r="BC94" s="86">
        <f>ROUND(BC95,2)</f>
        <v>0</v>
      </c>
      <c r="BD94" s="88">
        <f>ROUND(BD95,2)</f>
        <v>0</v>
      </c>
      <c r="BS94" s="89" t="s">
        <v>75</v>
      </c>
      <c r="BT94" s="89" t="s">
        <v>76</v>
      </c>
      <c r="BU94" s="90" t="s">
        <v>77</v>
      </c>
      <c r="BV94" s="89" t="s">
        <v>78</v>
      </c>
      <c r="BW94" s="89" t="s">
        <v>5</v>
      </c>
      <c r="BX94" s="89" t="s">
        <v>79</v>
      </c>
      <c r="CL94" s="89" t="s">
        <v>1</v>
      </c>
    </row>
    <row r="95" spans="1:91" s="7" customFormat="1" ht="24.75" customHeight="1">
      <c r="A95" s="91" t="s">
        <v>80</v>
      </c>
      <c r="B95" s="92"/>
      <c r="C95" s="93"/>
      <c r="D95" s="247" t="s">
        <v>81</v>
      </c>
      <c r="E95" s="247"/>
      <c r="F95" s="247"/>
      <c r="G95" s="247"/>
      <c r="H95" s="247"/>
      <c r="I95" s="94"/>
      <c r="J95" s="247" t="s">
        <v>82</v>
      </c>
      <c r="K95" s="247"/>
      <c r="L95" s="247"/>
      <c r="M95" s="247"/>
      <c r="N95" s="247"/>
      <c r="O95" s="247"/>
      <c r="P95" s="247"/>
      <c r="Q95" s="247"/>
      <c r="R95" s="247"/>
      <c r="S95" s="247"/>
      <c r="T95" s="247"/>
      <c r="U95" s="247"/>
      <c r="V95" s="247"/>
      <c r="W95" s="247"/>
      <c r="X95" s="247"/>
      <c r="Y95" s="247"/>
      <c r="Z95" s="247"/>
      <c r="AA95" s="247"/>
      <c r="AB95" s="247"/>
      <c r="AC95" s="247"/>
      <c r="AD95" s="247"/>
      <c r="AE95" s="247"/>
      <c r="AF95" s="247"/>
      <c r="AG95" s="245">
        <f>'05 - Oprava místní komuni...'!J30</f>
        <v>0</v>
      </c>
      <c r="AH95" s="246"/>
      <c r="AI95" s="246"/>
      <c r="AJ95" s="246"/>
      <c r="AK95" s="246"/>
      <c r="AL95" s="246"/>
      <c r="AM95" s="246"/>
      <c r="AN95" s="245">
        <f>SUM(AG95,AT95)</f>
        <v>0</v>
      </c>
      <c r="AO95" s="246"/>
      <c r="AP95" s="246"/>
      <c r="AQ95" s="95" t="s">
        <v>83</v>
      </c>
      <c r="AR95" s="96"/>
      <c r="AS95" s="97">
        <v>0</v>
      </c>
      <c r="AT95" s="98">
        <f>ROUND(SUM(AV95:AW95),2)</f>
        <v>0</v>
      </c>
      <c r="AU95" s="99">
        <f>'05 - Oprava místní komuni...'!P122</f>
        <v>0</v>
      </c>
      <c r="AV95" s="98">
        <f>'05 - Oprava místní komuni...'!J33</f>
        <v>0</v>
      </c>
      <c r="AW95" s="98">
        <f>'05 - Oprava místní komuni...'!J34</f>
        <v>0</v>
      </c>
      <c r="AX95" s="98">
        <f>'05 - Oprava místní komuni...'!J35</f>
        <v>0</v>
      </c>
      <c r="AY95" s="98">
        <f>'05 - Oprava místní komuni...'!J36</f>
        <v>0</v>
      </c>
      <c r="AZ95" s="98">
        <f>'05 - Oprava místní komuni...'!F33</f>
        <v>0</v>
      </c>
      <c r="BA95" s="98">
        <f>'05 - Oprava místní komuni...'!F34</f>
        <v>0</v>
      </c>
      <c r="BB95" s="98">
        <f>'05 - Oprava místní komuni...'!F35</f>
        <v>0</v>
      </c>
      <c r="BC95" s="98">
        <f>'05 - Oprava místní komuni...'!F36</f>
        <v>0</v>
      </c>
      <c r="BD95" s="100">
        <f>'05 - Oprava místní komuni...'!F37</f>
        <v>0</v>
      </c>
      <c r="BT95" s="101" t="s">
        <v>84</v>
      </c>
      <c r="BV95" s="101" t="s">
        <v>78</v>
      </c>
      <c r="BW95" s="101" t="s">
        <v>85</v>
      </c>
      <c r="BX95" s="101" t="s">
        <v>5</v>
      </c>
      <c r="CL95" s="101" t="s">
        <v>1</v>
      </c>
      <c r="CM95" s="101" t="s">
        <v>86</v>
      </c>
    </row>
    <row r="96" spans="1:91" s="2" customFormat="1" ht="30" customHeight="1">
      <c r="A96" s="32"/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7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52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37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sheetProtection algorithmName="SHA-512" hashValue="yj+YdovWR2F8xiMsDuCI1T4Mzi5zWWCARaTptDFo+/4DQILXAklfslFwIOX/+0FRyoPNfHk7wMfYFTCgxkbzVw==" saltValue="jYnSWE1l9iZK1dg5a2/8gwplj0nmT4iibyDCD6NBf5S9H/8Q5yP3HHYB6FQccsU0/Tl9T8PL3LRTUYt+DebM/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5 - Oprava místní komuni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48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5" t="s">
        <v>85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8"/>
      <c r="AT3" s="15" t="s">
        <v>86</v>
      </c>
    </row>
    <row r="4" spans="1:46" s="1" customFormat="1" ht="24.95" customHeight="1">
      <c r="B4" s="18"/>
      <c r="D4" s="104" t="s">
        <v>87</v>
      </c>
      <c r="L4" s="18"/>
      <c r="M4" s="105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06" t="s">
        <v>16</v>
      </c>
      <c r="L6" s="18"/>
    </row>
    <row r="7" spans="1:46" s="1" customFormat="1" ht="16.5" customHeight="1">
      <c r="B7" s="18"/>
      <c r="E7" s="251" t="str">
        <f>'Rekapitulace stavby'!K6</f>
        <v>Oprava místních komunikací ve Frenštátě p.R.</v>
      </c>
      <c r="F7" s="252"/>
      <c r="G7" s="252"/>
      <c r="H7" s="252"/>
      <c r="L7" s="18"/>
    </row>
    <row r="8" spans="1:46" s="2" customFormat="1" ht="12" customHeight="1">
      <c r="A8" s="32"/>
      <c r="B8" s="37"/>
      <c r="C8" s="32"/>
      <c r="D8" s="106" t="s">
        <v>88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53" t="s">
        <v>89</v>
      </c>
      <c r="F9" s="254"/>
      <c r="G9" s="254"/>
      <c r="H9" s="254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6" t="s">
        <v>18</v>
      </c>
      <c r="E11" s="32"/>
      <c r="F11" s="107" t="s">
        <v>1</v>
      </c>
      <c r="G11" s="32"/>
      <c r="H11" s="32"/>
      <c r="I11" s="106" t="s">
        <v>19</v>
      </c>
      <c r="J11" s="107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6" t="s">
        <v>20</v>
      </c>
      <c r="E12" s="32"/>
      <c r="F12" s="107" t="s">
        <v>21</v>
      </c>
      <c r="G12" s="32"/>
      <c r="H12" s="32"/>
      <c r="I12" s="106" t="s">
        <v>22</v>
      </c>
      <c r="J12" s="108" t="str">
        <f>'Rekapitulace stavby'!AN8</f>
        <v>7. 12. 2020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6" t="s">
        <v>24</v>
      </c>
      <c r="E14" s="32"/>
      <c r="F14" s="32"/>
      <c r="G14" s="32"/>
      <c r="H14" s="32"/>
      <c r="I14" s="106" t="s">
        <v>25</v>
      </c>
      <c r="J14" s="107" t="str">
        <f>IF('Rekapitulace stavby'!AN10="","",'Rekapitulace stavby'!AN10)</f>
        <v/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7" t="str">
        <f>IF('Rekapitulace stavby'!E11="","",'Rekapitulace stavby'!E11)</f>
        <v xml:space="preserve"> </v>
      </c>
      <c r="F15" s="32"/>
      <c r="G15" s="32"/>
      <c r="H15" s="32"/>
      <c r="I15" s="106" t="s">
        <v>27</v>
      </c>
      <c r="J15" s="107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6" t="s">
        <v>28</v>
      </c>
      <c r="E17" s="32"/>
      <c r="F17" s="32"/>
      <c r="G17" s="32"/>
      <c r="H17" s="32"/>
      <c r="I17" s="106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55" t="str">
        <f>'Rekapitulace stavby'!E14</f>
        <v>Vyplň údaj</v>
      </c>
      <c r="F18" s="256"/>
      <c r="G18" s="256"/>
      <c r="H18" s="256"/>
      <c r="I18" s="106" t="s">
        <v>27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6" t="s">
        <v>30</v>
      </c>
      <c r="E20" s="32"/>
      <c r="F20" s="32"/>
      <c r="G20" s="32"/>
      <c r="H20" s="32"/>
      <c r="I20" s="106" t="s">
        <v>25</v>
      </c>
      <c r="J20" s="107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7" t="str">
        <f>IF('Rekapitulace stavby'!E17="","",'Rekapitulace stavby'!E17)</f>
        <v xml:space="preserve"> </v>
      </c>
      <c r="F21" s="32"/>
      <c r="G21" s="32"/>
      <c r="H21" s="32"/>
      <c r="I21" s="106" t="s">
        <v>27</v>
      </c>
      <c r="J21" s="107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6" t="s">
        <v>32</v>
      </c>
      <c r="E23" s="32"/>
      <c r="F23" s="32"/>
      <c r="G23" s="32"/>
      <c r="H23" s="32"/>
      <c r="I23" s="106" t="s">
        <v>25</v>
      </c>
      <c r="J23" s="107" t="s">
        <v>33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7" t="s">
        <v>34</v>
      </c>
      <c r="F24" s="32"/>
      <c r="G24" s="32"/>
      <c r="H24" s="32"/>
      <c r="I24" s="106" t="s">
        <v>27</v>
      </c>
      <c r="J24" s="107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6" t="s">
        <v>35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09"/>
      <c r="B27" s="110"/>
      <c r="C27" s="109"/>
      <c r="D27" s="109"/>
      <c r="E27" s="257" t="s">
        <v>1</v>
      </c>
      <c r="F27" s="257"/>
      <c r="G27" s="257"/>
      <c r="H27" s="25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2"/>
      <c r="E29" s="112"/>
      <c r="F29" s="112"/>
      <c r="G29" s="112"/>
      <c r="H29" s="112"/>
      <c r="I29" s="112"/>
      <c r="J29" s="112"/>
      <c r="K29" s="112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3" t="s">
        <v>36</v>
      </c>
      <c r="E30" s="32"/>
      <c r="F30" s="32"/>
      <c r="G30" s="32"/>
      <c r="H30" s="32"/>
      <c r="I30" s="32"/>
      <c r="J30" s="114">
        <f>ROUND(J122,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2"/>
      <c r="E31" s="112"/>
      <c r="F31" s="112"/>
      <c r="G31" s="112"/>
      <c r="H31" s="112"/>
      <c r="I31" s="112"/>
      <c r="J31" s="112"/>
      <c r="K31" s="11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5" t="s">
        <v>38</v>
      </c>
      <c r="G32" s="32"/>
      <c r="H32" s="32"/>
      <c r="I32" s="115" t="s">
        <v>37</v>
      </c>
      <c r="J32" s="115" t="s">
        <v>39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16" t="s">
        <v>40</v>
      </c>
      <c r="E33" s="106" t="s">
        <v>41</v>
      </c>
      <c r="F33" s="117">
        <f>ROUND((SUM(BE122:BE147)),  2)</f>
        <v>0</v>
      </c>
      <c r="G33" s="32"/>
      <c r="H33" s="32"/>
      <c r="I33" s="118">
        <v>0.21</v>
      </c>
      <c r="J33" s="117">
        <f>ROUND(((SUM(BE122:BE147))*I33),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6" t="s">
        <v>42</v>
      </c>
      <c r="F34" s="117">
        <f>ROUND((SUM(BF122:BF147)),  2)</f>
        <v>0</v>
      </c>
      <c r="G34" s="32"/>
      <c r="H34" s="32"/>
      <c r="I34" s="118">
        <v>0.15</v>
      </c>
      <c r="J34" s="117">
        <f>ROUND(((SUM(BF122:BF147))*I34),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6" t="s">
        <v>43</v>
      </c>
      <c r="F35" s="117">
        <f>ROUND((SUM(BG122:BG147)),  2)</f>
        <v>0</v>
      </c>
      <c r="G35" s="32"/>
      <c r="H35" s="32"/>
      <c r="I35" s="118">
        <v>0.21</v>
      </c>
      <c r="J35" s="117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6" t="s">
        <v>44</v>
      </c>
      <c r="F36" s="117">
        <f>ROUND((SUM(BH122:BH147)),  2)</f>
        <v>0</v>
      </c>
      <c r="G36" s="32"/>
      <c r="H36" s="32"/>
      <c r="I36" s="118">
        <v>0.15</v>
      </c>
      <c r="J36" s="117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6" t="s">
        <v>45</v>
      </c>
      <c r="F37" s="117">
        <f>ROUND((SUM(BI122:BI147)),  2)</f>
        <v>0</v>
      </c>
      <c r="G37" s="32"/>
      <c r="H37" s="32"/>
      <c r="I37" s="118">
        <v>0</v>
      </c>
      <c r="J37" s="117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19"/>
      <c r="D39" s="120" t="s">
        <v>46</v>
      </c>
      <c r="E39" s="121"/>
      <c r="F39" s="121"/>
      <c r="G39" s="122" t="s">
        <v>47</v>
      </c>
      <c r="H39" s="123" t="s">
        <v>48</v>
      </c>
      <c r="I39" s="121"/>
      <c r="J39" s="124">
        <f>SUM(J30:J37)</f>
        <v>0</v>
      </c>
      <c r="K39" s="125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26" t="s">
        <v>49</v>
      </c>
      <c r="E50" s="127"/>
      <c r="F50" s="127"/>
      <c r="G50" s="126" t="s">
        <v>50</v>
      </c>
      <c r="H50" s="127"/>
      <c r="I50" s="127"/>
      <c r="J50" s="127"/>
      <c r="K50" s="127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2"/>
      <c r="B61" s="37"/>
      <c r="C61" s="32"/>
      <c r="D61" s="128" t="s">
        <v>51</v>
      </c>
      <c r="E61" s="129"/>
      <c r="F61" s="130" t="s">
        <v>52</v>
      </c>
      <c r="G61" s="128" t="s">
        <v>51</v>
      </c>
      <c r="H61" s="129"/>
      <c r="I61" s="129"/>
      <c r="J61" s="131" t="s">
        <v>52</v>
      </c>
      <c r="K61" s="129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2"/>
      <c r="B65" s="37"/>
      <c r="C65" s="32"/>
      <c r="D65" s="126" t="s">
        <v>53</v>
      </c>
      <c r="E65" s="132"/>
      <c r="F65" s="132"/>
      <c r="G65" s="126" t="s">
        <v>54</v>
      </c>
      <c r="H65" s="132"/>
      <c r="I65" s="132"/>
      <c r="J65" s="132"/>
      <c r="K65" s="132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2"/>
      <c r="B76" s="37"/>
      <c r="C76" s="32"/>
      <c r="D76" s="128" t="s">
        <v>51</v>
      </c>
      <c r="E76" s="129"/>
      <c r="F76" s="130" t="s">
        <v>52</v>
      </c>
      <c r="G76" s="128" t="s">
        <v>51</v>
      </c>
      <c r="H76" s="129"/>
      <c r="I76" s="129"/>
      <c r="J76" s="131" t="s">
        <v>52</v>
      </c>
      <c r="K76" s="129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90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58" t="str">
        <f>E7</f>
        <v>Oprava místních komunikací ve Frenštátě p.R.</v>
      </c>
      <c r="F85" s="259"/>
      <c r="G85" s="259"/>
      <c r="H85" s="259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88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29" t="str">
        <f>E9</f>
        <v>05 - Oprava místní komunikace Kopaná - prádelna-U Maďů</v>
      </c>
      <c r="F87" s="260"/>
      <c r="G87" s="260"/>
      <c r="H87" s="260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>Frenštát pod Radhoštěm</v>
      </c>
      <c r="G89" s="34"/>
      <c r="H89" s="34"/>
      <c r="I89" s="27" t="s">
        <v>22</v>
      </c>
      <c r="J89" s="64" t="str">
        <f>IF(J12="","",J12)</f>
        <v>7. 12. 2020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 xml:space="preserve"> </v>
      </c>
      <c r="G91" s="34"/>
      <c r="H91" s="34"/>
      <c r="I91" s="27" t="s">
        <v>30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27" t="s">
        <v>32</v>
      </c>
      <c r="J92" s="30" t="str">
        <f>E24</f>
        <v>Ing.Marie Zapletalová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37" t="s">
        <v>91</v>
      </c>
      <c r="D94" s="138"/>
      <c r="E94" s="138"/>
      <c r="F94" s="138"/>
      <c r="G94" s="138"/>
      <c r="H94" s="138"/>
      <c r="I94" s="138"/>
      <c r="J94" s="139" t="s">
        <v>92</v>
      </c>
      <c r="K94" s="138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0" t="s">
        <v>93</v>
      </c>
      <c r="D96" s="34"/>
      <c r="E96" s="34"/>
      <c r="F96" s="34"/>
      <c r="G96" s="34"/>
      <c r="H96" s="34"/>
      <c r="I96" s="34"/>
      <c r="J96" s="82">
        <f>J122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94</v>
      </c>
    </row>
    <row r="97" spans="1:31" s="9" customFormat="1" ht="24.95" customHeight="1">
      <c r="B97" s="141"/>
      <c r="C97" s="142"/>
      <c r="D97" s="143" t="s">
        <v>95</v>
      </c>
      <c r="E97" s="144"/>
      <c r="F97" s="144"/>
      <c r="G97" s="144"/>
      <c r="H97" s="144"/>
      <c r="I97" s="144"/>
      <c r="J97" s="145">
        <f>J123</f>
        <v>0</v>
      </c>
      <c r="K97" s="142"/>
      <c r="L97" s="146"/>
    </row>
    <row r="98" spans="1:31" s="10" customFormat="1" ht="19.899999999999999" customHeight="1">
      <c r="B98" s="147"/>
      <c r="C98" s="148"/>
      <c r="D98" s="149" t="s">
        <v>96</v>
      </c>
      <c r="E98" s="150"/>
      <c r="F98" s="150"/>
      <c r="G98" s="150"/>
      <c r="H98" s="150"/>
      <c r="I98" s="150"/>
      <c r="J98" s="151">
        <f>J124</f>
        <v>0</v>
      </c>
      <c r="K98" s="148"/>
      <c r="L98" s="152"/>
    </row>
    <row r="99" spans="1:31" s="10" customFormat="1" ht="19.899999999999999" customHeight="1">
      <c r="B99" s="147"/>
      <c r="C99" s="148"/>
      <c r="D99" s="149" t="s">
        <v>97</v>
      </c>
      <c r="E99" s="150"/>
      <c r="F99" s="150"/>
      <c r="G99" s="150"/>
      <c r="H99" s="150"/>
      <c r="I99" s="150"/>
      <c r="J99" s="151">
        <f>J127</f>
        <v>0</v>
      </c>
      <c r="K99" s="148"/>
      <c r="L99" s="152"/>
    </row>
    <row r="100" spans="1:31" s="10" customFormat="1" ht="19.899999999999999" customHeight="1">
      <c r="B100" s="147"/>
      <c r="C100" s="148"/>
      <c r="D100" s="149" t="s">
        <v>98</v>
      </c>
      <c r="E100" s="150"/>
      <c r="F100" s="150"/>
      <c r="G100" s="150"/>
      <c r="H100" s="150"/>
      <c r="I100" s="150"/>
      <c r="J100" s="151">
        <f>J133</f>
        <v>0</v>
      </c>
      <c r="K100" s="148"/>
      <c r="L100" s="152"/>
    </row>
    <row r="101" spans="1:31" s="10" customFormat="1" ht="19.899999999999999" customHeight="1">
      <c r="B101" s="147"/>
      <c r="C101" s="148"/>
      <c r="D101" s="149" t="s">
        <v>99</v>
      </c>
      <c r="E101" s="150"/>
      <c r="F101" s="150"/>
      <c r="G101" s="150"/>
      <c r="H101" s="150"/>
      <c r="I101" s="150"/>
      <c r="J101" s="151">
        <f>J140</f>
        <v>0</v>
      </c>
      <c r="K101" s="148"/>
      <c r="L101" s="152"/>
    </row>
    <row r="102" spans="1:31" s="10" customFormat="1" ht="19.899999999999999" customHeight="1">
      <c r="B102" s="147"/>
      <c r="C102" s="148"/>
      <c r="D102" s="149" t="s">
        <v>100</v>
      </c>
      <c r="E102" s="150"/>
      <c r="F102" s="150"/>
      <c r="G102" s="150"/>
      <c r="H102" s="150"/>
      <c r="I102" s="150"/>
      <c r="J102" s="151">
        <f>J145</f>
        <v>0</v>
      </c>
      <c r="K102" s="148"/>
      <c r="L102" s="152"/>
    </row>
    <row r="103" spans="1:31" s="2" customFormat="1" ht="21.75" customHeight="1">
      <c r="A103" s="32"/>
      <c r="B103" s="33"/>
      <c r="C103" s="34"/>
      <c r="D103" s="34"/>
      <c r="E103" s="34"/>
      <c r="F103" s="34"/>
      <c r="G103" s="34"/>
      <c r="H103" s="34"/>
      <c r="I103" s="34"/>
      <c r="J103" s="34"/>
      <c r="K103" s="34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5" customHeight="1">
      <c r="A104" s="32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8" spans="1:31" s="2" customFormat="1" ht="6.95" customHeight="1">
      <c r="A108" s="32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4.95" customHeight="1">
      <c r="A109" s="32"/>
      <c r="B109" s="33"/>
      <c r="C109" s="21" t="s">
        <v>101</v>
      </c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>
      <c r="A110" s="32"/>
      <c r="B110" s="33"/>
      <c r="C110" s="34"/>
      <c r="D110" s="34"/>
      <c r="E110" s="34"/>
      <c r="F110" s="34"/>
      <c r="G110" s="34"/>
      <c r="H110" s="34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16</v>
      </c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4"/>
      <c r="D112" s="34"/>
      <c r="E112" s="258" t="str">
        <f>E7</f>
        <v>Oprava místních komunikací ve Frenštátě p.R.</v>
      </c>
      <c r="F112" s="259"/>
      <c r="G112" s="259"/>
      <c r="H112" s="259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88</v>
      </c>
      <c r="D113" s="34"/>
      <c r="E113" s="34"/>
      <c r="F113" s="34"/>
      <c r="G113" s="34"/>
      <c r="H113" s="3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4"/>
      <c r="D114" s="34"/>
      <c r="E114" s="229" t="str">
        <f>E9</f>
        <v>05 - Oprava místní komunikace Kopaná - prádelna-U Maďů</v>
      </c>
      <c r="F114" s="260"/>
      <c r="G114" s="260"/>
      <c r="H114" s="260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20</v>
      </c>
      <c r="D116" s="34"/>
      <c r="E116" s="34"/>
      <c r="F116" s="25" t="str">
        <f>F12</f>
        <v>Frenštát pod Radhoštěm</v>
      </c>
      <c r="G116" s="34"/>
      <c r="H116" s="34"/>
      <c r="I116" s="27" t="s">
        <v>22</v>
      </c>
      <c r="J116" s="64" t="str">
        <f>IF(J12="","",J12)</f>
        <v>7. 12. 2020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24</v>
      </c>
      <c r="D118" s="34"/>
      <c r="E118" s="34"/>
      <c r="F118" s="25" t="str">
        <f>E15</f>
        <v xml:space="preserve"> </v>
      </c>
      <c r="G118" s="34"/>
      <c r="H118" s="34"/>
      <c r="I118" s="27" t="s">
        <v>30</v>
      </c>
      <c r="J118" s="30" t="str">
        <f>E21</f>
        <v xml:space="preserve"> 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>
      <c r="A119" s="32"/>
      <c r="B119" s="33"/>
      <c r="C119" s="27" t="s">
        <v>28</v>
      </c>
      <c r="D119" s="34"/>
      <c r="E119" s="34"/>
      <c r="F119" s="25" t="str">
        <f>IF(E18="","",E18)</f>
        <v>Vyplň údaj</v>
      </c>
      <c r="G119" s="34"/>
      <c r="H119" s="34"/>
      <c r="I119" s="27" t="s">
        <v>32</v>
      </c>
      <c r="J119" s="30" t="str">
        <f>E24</f>
        <v>Ing.Marie Zapletalová</v>
      </c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35" customHeight="1">
      <c r="A120" s="32"/>
      <c r="B120" s="33"/>
      <c r="C120" s="34"/>
      <c r="D120" s="34"/>
      <c r="E120" s="34"/>
      <c r="F120" s="34"/>
      <c r="G120" s="34"/>
      <c r="H120" s="34"/>
      <c r="I120" s="34"/>
      <c r="J120" s="34"/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>
      <c r="A121" s="153"/>
      <c r="B121" s="154"/>
      <c r="C121" s="155" t="s">
        <v>102</v>
      </c>
      <c r="D121" s="156" t="s">
        <v>61</v>
      </c>
      <c r="E121" s="156" t="s">
        <v>57</v>
      </c>
      <c r="F121" s="156" t="s">
        <v>58</v>
      </c>
      <c r="G121" s="156" t="s">
        <v>103</v>
      </c>
      <c r="H121" s="156" t="s">
        <v>104</v>
      </c>
      <c r="I121" s="156" t="s">
        <v>105</v>
      </c>
      <c r="J121" s="156" t="s">
        <v>92</v>
      </c>
      <c r="K121" s="157" t="s">
        <v>106</v>
      </c>
      <c r="L121" s="158"/>
      <c r="M121" s="73" t="s">
        <v>1</v>
      </c>
      <c r="N121" s="74" t="s">
        <v>40</v>
      </c>
      <c r="O121" s="74" t="s">
        <v>107</v>
      </c>
      <c r="P121" s="74" t="s">
        <v>108</v>
      </c>
      <c r="Q121" s="74" t="s">
        <v>109</v>
      </c>
      <c r="R121" s="74" t="s">
        <v>110</v>
      </c>
      <c r="S121" s="74" t="s">
        <v>111</v>
      </c>
      <c r="T121" s="75" t="s">
        <v>112</v>
      </c>
      <c r="U121" s="153"/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/>
    </row>
    <row r="122" spans="1:65" s="2" customFormat="1" ht="22.9" customHeight="1">
      <c r="A122" s="32"/>
      <c r="B122" s="33"/>
      <c r="C122" s="80" t="s">
        <v>113</v>
      </c>
      <c r="D122" s="34"/>
      <c r="E122" s="34"/>
      <c r="F122" s="34"/>
      <c r="G122" s="34"/>
      <c r="H122" s="34"/>
      <c r="I122" s="34"/>
      <c r="J122" s="159">
        <f>BK122</f>
        <v>0</v>
      </c>
      <c r="K122" s="34"/>
      <c r="L122" s="37"/>
      <c r="M122" s="76"/>
      <c r="N122" s="160"/>
      <c r="O122" s="77"/>
      <c r="P122" s="161">
        <f>P123</f>
        <v>0</v>
      </c>
      <c r="Q122" s="77"/>
      <c r="R122" s="161">
        <f>R123</f>
        <v>324.24900000000002</v>
      </c>
      <c r="S122" s="77"/>
      <c r="T122" s="162">
        <f>T123</f>
        <v>535.57199999999989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5" t="s">
        <v>75</v>
      </c>
      <c r="AU122" s="15" t="s">
        <v>94</v>
      </c>
      <c r="BK122" s="163">
        <f>BK123</f>
        <v>0</v>
      </c>
    </row>
    <row r="123" spans="1:65" s="12" customFormat="1" ht="25.9" customHeight="1">
      <c r="B123" s="164"/>
      <c r="C123" s="165"/>
      <c r="D123" s="166" t="s">
        <v>75</v>
      </c>
      <c r="E123" s="167" t="s">
        <v>114</v>
      </c>
      <c r="F123" s="167" t="s">
        <v>115</v>
      </c>
      <c r="G123" s="165"/>
      <c r="H123" s="165"/>
      <c r="I123" s="168"/>
      <c r="J123" s="169">
        <f>BK123</f>
        <v>0</v>
      </c>
      <c r="K123" s="165"/>
      <c r="L123" s="170"/>
      <c r="M123" s="171"/>
      <c r="N123" s="172"/>
      <c r="O123" s="172"/>
      <c r="P123" s="173">
        <f>P124+P127+P133+P140+P145</f>
        <v>0</v>
      </c>
      <c r="Q123" s="172"/>
      <c r="R123" s="173">
        <f>R124+R127+R133+R140+R145</f>
        <v>324.24900000000002</v>
      </c>
      <c r="S123" s="172"/>
      <c r="T123" s="174">
        <f>T124+T127+T133+T140+T145</f>
        <v>535.57199999999989</v>
      </c>
      <c r="AR123" s="175" t="s">
        <v>84</v>
      </c>
      <c r="AT123" s="176" t="s">
        <v>75</v>
      </c>
      <c r="AU123" s="176" t="s">
        <v>76</v>
      </c>
      <c r="AY123" s="175" t="s">
        <v>116</v>
      </c>
      <c r="BK123" s="177">
        <f>BK124+BK127+BK133+BK140+BK145</f>
        <v>0</v>
      </c>
    </row>
    <row r="124" spans="1:65" s="12" customFormat="1" ht="22.9" customHeight="1">
      <c r="B124" s="164"/>
      <c r="C124" s="165"/>
      <c r="D124" s="166" t="s">
        <v>75</v>
      </c>
      <c r="E124" s="178" t="s">
        <v>84</v>
      </c>
      <c r="F124" s="178" t="s">
        <v>117</v>
      </c>
      <c r="G124" s="165"/>
      <c r="H124" s="165"/>
      <c r="I124" s="168"/>
      <c r="J124" s="179">
        <f>BK124</f>
        <v>0</v>
      </c>
      <c r="K124" s="165"/>
      <c r="L124" s="170"/>
      <c r="M124" s="171"/>
      <c r="N124" s="172"/>
      <c r="O124" s="172"/>
      <c r="P124" s="173">
        <f>SUM(P125:P126)</f>
        <v>0</v>
      </c>
      <c r="Q124" s="172"/>
      <c r="R124" s="173">
        <f>SUM(R125:R126)</f>
        <v>0.24299999999999999</v>
      </c>
      <c r="S124" s="172"/>
      <c r="T124" s="174">
        <f>SUM(T125:T126)</f>
        <v>372.59999999999997</v>
      </c>
      <c r="AR124" s="175" t="s">
        <v>84</v>
      </c>
      <c r="AT124" s="176" t="s">
        <v>75</v>
      </c>
      <c r="AU124" s="176" t="s">
        <v>84</v>
      </c>
      <c r="AY124" s="175" t="s">
        <v>116</v>
      </c>
      <c r="BK124" s="177">
        <f>SUM(BK125:BK126)</f>
        <v>0</v>
      </c>
    </row>
    <row r="125" spans="1:65" s="2" customFormat="1" ht="48">
      <c r="A125" s="32"/>
      <c r="B125" s="33"/>
      <c r="C125" s="180" t="s">
        <v>84</v>
      </c>
      <c r="D125" s="180" t="s">
        <v>118</v>
      </c>
      <c r="E125" s="181" t="s">
        <v>119</v>
      </c>
      <c r="F125" s="182" t="s">
        <v>120</v>
      </c>
      <c r="G125" s="183" t="s">
        <v>121</v>
      </c>
      <c r="H125" s="184">
        <v>4050</v>
      </c>
      <c r="I125" s="185"/>
      <c r="J125" s="186">
        <f>ROUND(I125*H125,2)</f>
        <v>0</v>
      </c>
      <c r="K125" s="182" t="s">
        <v>122</v>
      </c>
      <c r="L125" s="37"/>
      <c r="M125" s="187" t="s">
        <v>1</v>
      </c>
      <c r="N125" s="188" t="s">
        <v>41</v>
      </c>
      <c r="O125" s="69"/>
      <c r="P125" s="189">
        <f>O125*H125</f>
        <v>0</v>
      </c>
      <c r="Q125" s="189">
        <v>6.0000000000000002E-5</v>
      </c>
      <c r="R125" s="189">
        <f>Q125*H125</f>
        <v>0.24299999999999999</v>
      </c>
      <c r="S125" s="189">
        <v>9.1999999999999998E-2</v>
      </c>
      <c r="T125" s="190">
        <f>S125*H125</f>
        <v>372.59999999999997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1" t="s">
        <v>123</v>
      </c>
      <c r="AT125" s="191" t="s">
        <v>118</v>
      </c>
      <c r="AU125" s="191" t="s">
        <v>86</v>
      </c>
      <c r="AY125" s="15" t="s">
        <v>116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5" t="s">
        <v>84</v>
      </c>
      <c r="BK125" s="192">
        <f>ROUND(I125*H125,2)</f>
        <v>0</v>
      </c>
      <c r="BL125" s="15" t="s">
        <v>123</v>
      </c>
      <c r="BM125" s="191" t="s">
        <v>124</v>
      </c>
    </row>
    <row r="126" spans="1:65" s="13" customFormat="1" ht="11.25">
      <c r="B126" s="193"/>
      <c r="C126" s="194"/>
      <c r="D126" s="195" t="s">
        <v>125</v>
      </c>
      <c r="E126" s="196" t="s">
        <v>1</v>
      </c>
      <c r="F126" s="197" t="s">
        <v>126</v>
      </c>
      <c r="G126" s="194"/>
      <c r="H126" s="198">
        <v>4050</v>
      </c>
      <c r="I126" s="199"/>
      <c r="J126" s="194"/>
      <c r="K126" s="194"/>
      <c r="L126" s="200"/>
      <c r="M126" s="201"/>
      <c r="N126" s="202"/>
      <c r="O126" s="202"/>
      <c r="P126" s="202"/>
      <c r="Q126" s="202"/>
      <c r="R126" s="202"/>
      <c r="S126" s="202"/>
      <c r="T126" s="203"/>
      <c r="AT126" s="204" t="s">
        <v>125</v>
      </c>
      <c r="AU126" s="204" t="s">
        <v>86</v>
      </c>
      <c r="AV126" s="13" t="s">
        <v>86</v>
      </c>
      <c r="AW126" s="13" t="s">
        <v>31</v>
      </c>
      <c r="AX126" s="13" t="s">
        <v>84</v>
      </c>
      <c r="AY126" s="204" t="s">
        <v>116</v>
      </c>
    </row>
    <row r="127" spans="1:65" s="12" customFormat="1" ht="22.9" customHeight="1">
      <c r="B127" s="164"/>
      <c r="C127" s="165"/>
      <c r="D127" s="166" t="s">
        <v>75</v>
      </c>
      <c r="E127" s="178" t="s">
        <v>127</v>
      </c>
      <c r="F127" s="178" t="s">
        <v>128</v>
      </c>
      <c r="G127" s="165"/>
      <c r="H127" s="165"/>
      <c r="I127" s="168"/>
      <c r="J127" s="179">
        <f>BK127</f>
        <v>0</v>
      </c>
      <c r="K127" s="165"/>
      <c r="L127" s="170"/>
      <c r="M127" s="171"/>
      <c r="N127" s="172"/>
      <c r="O127" s="172"/>
      <c r="P127" s="173">
        <f>SUM(P128:P132)</f>
        <v>0</v>
      </c>
      <c r="Q127" s="172"/>
      <c r="R127" s="173">
        <f>SUM(R128:R132)</f>
        <v>324.00000000000006</v>
      </c>
      <c r="S127" s="172"/>
      <c r="T127" s="174">
        <f>SUM(T128:T132)</f>
        <v>0</v>
      </c>
      <c r="AR127" s="175" t="s">
        <v>84</v>
      </c>
      <c r="AT127" s="176" t="s">
        <v>75</v>
      </c>
      <c r="AU127" s="176" t="s">
        <v>84</v>
      </c>
      <c r="AY127" s="175" t="s">
        <v>116</v>
      </c>
      <c r="BK127" s="177">
        <f>SUM(BK128:BK132)</f>
        <v>0</v>
      </c>
    </row>
    <row r="128" spans="1:65" s="2" customFormat="1" ht="36">
      <c r="A128" s="32"/>
      <c r="B128" s="33"/>
      <c r="C128" s="180" t="s">
        <v>86</v>
      </c>
      <c r="D128" s="180" t="s">
        <v>118</v>
      </c>
      <c r="E128" s="181" t="s">
        <v>129</v>
      </c>
      <c r="F128" s="182" t="s">
        <v>130</v>
      </c>
      <c r="G128" s="183" t="s">
        <v>121</v>
      </c>
      <c r="H128" s="184">
        <v>486</v>
      </c>
      <c r="I128" s="185"/>
      <c r="J128" s="186">
        <f>ROUND(I128*H128,2)</f>
        <v>0</v>
      </c>
      <c r="K128" s="182" t="s">
        <v>122</v>
      </c>
      <c r="L128" s="37"/>
      <c r="M128" s="187" t="s">
        <v>1</v>
      </c>
      <c r="N128" s="188" t="s">
        <v>41</v>
      </c>
      <c r="O128" s="69"/>
      <c r="P128" s="189">
        <f>O128*H128</f>
        <v>0</v>
      </c>
      <c r="Q128" s="189">
        <v>0.32400000000000001</v>
      </c>
      <c r="R128" s="189">
        <f>Q128*H128</f>
        <v>157.464</v>
      </c>
      <c r="S128" s="189">
        <v>0</v>
      </c>
      <c r="T128" s="190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1" t="s">
        <v>123</v>
      </c>
      <c r="AT128" s="191" t="s">
        <v>118</v>
      </c>
      <c r="AU128" s="191" t="s">
        <v>86</v>
      </c>
      <c r="AY128" s="15" t="s">
        <v>116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5" t="s">
        <v>84</v>
      </c>
      <c r="BK128" s="192">
        <f>ROUND(I128*H128,2)</f>
        <v>0</v>
      </c>
      <c r="BL128" s="15" t="s">
        <v>123</v>
      </c>
      <c r="BM128" s="191" t="s">
        <v>131</v>
      </c>
    </row>
    <row r="129" spans="1:65" s="2" customFormat="1" ht="60">
      <c r="A129" s="32"/>
      <c r="B129" s="33"/>
      <c r="C129" s="180" t="s">
        <v>132</v>
      </c>
      <c r="D129" s="180" t="s">
        <v>118</v>
      </c>
      <c r="E129" s="181" t="s">
        <v>133</v>
      </c>
      <c r="F129" s="182" t="s">
        <v>134</v>
      </c>
      <c r="G129" s="183" t="s">
        <v>121</v>
      </c>
      <c r="H129" s="184">
        <v>810</v>
      </c>
      <c r="I129" s="185"/>
      <c r="J129" s="186">
        <f>ROUND(I129*H129,2)</f>
        <v>0</v>
      </c>
      <c r="K129" s="182" t="s">
        <v>122</v>
      </c>
      <c r="L129" s="37"/>
      <c r="M129" s="187" t="s">
        <v>1</v>
      </c>
      <c r="N129" s="188" t="s">
        <v>41</v>
      </c>
      <c r="O129" s="69"/>
      <c r="P129" s="189">
        <f>O129*H129</f>
        <v>0</v>
      </c>
      <c r="Q129" s="189">
        <v>0.16794999999999999</v>
      </c>
      <c r="R129" s="189">
        <f>Q129*H129</f>
        <v>136.0395</v>
      </c>
      <c r="S129" s="189">
        <v>0</v>
      </c>
      <c r="T129" s="190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1" t="s">
        <v>123</v>
      </c>
      <c r="AT129" s="191" t="s">
        <v>118</v>
      </c>
      <c r="AU129" s="191" t="s">
        <v>86</v>
      </c>
      <c r="AY129" s="15" t="s">
        <v>116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5" t="s">
        <v>84</v>
      </c>
      <c r="BK129" s="192">
        <f>ROUND(I129*H129,2)</f>
        <v>0</v>
      </c>
      <c r="BL129" s="15" t="s">
        <v>123</v>
      </c>
      <c r="BM129" s="191" t="s">
        <v>135</v>
      </c>
    </row>
    <row r="130" spans="1:65" s="13" customFormat="1" ht="11.25">
      <c r="B130" s="193"/>
      <c r="C130" s="194"/>
      <c r="D130" s="195" t="s">
        <v>125</v>
      </c>
      <c r="E130" s="196" t="s">
        <v>1</v>
      </c>
      <c r="F130" s="197" t="s">
        <v>136</v>
      </c>
      <c r="G130" s="194"/>
      <c r="H130" s="198">
        <v>810</v>
      </c>
      <c r="I130" s="199"/>
      <c r="J130" s="194"/>
      <c r="K130" s="194"/>
      <c r="L130" s="200"/>
      <c r="M130" s="201"/>
      <c r="N130" s="202"/>
      <c r="O130" s="202"/>
      <c r="P130" s="202"/>
      <c r="Q130" s="202"/>
      <c r="R130" s="202"/>
      <c r="S130" s="202"/>
      <c r="T130" s="203"/>
      <c r="AT130" s="204" t="s">
        <v>125</v>
      </c>
      <c r="AU130" s="204" t="s">
        <v>86</v>
      </c>
      <c r="AV130" s="13" t="s">
        <v>86</v>
      </c>
      <c r="AW130" s="13" t="s">
        <v>31</v>
      </c>
      <c r="AX130" s="13" t="s">
        <v>84</v>
      </c>
      <c r="AY130" s="204" t="s">
        <v>116</v>
      </c>
    </row>
    <row r="131" spans="1:65" s="2" customFormat="1" ht="24">
      <c r="A131" s="32"/>
      <c r="B131" s="33"/>
      <c r="C131" s="180" t="s">
        <v>123</v>
      </c>
      <c r="D131" s="180" t="s">
        <v>118</v>
      </c>
      <c r="E131" s="181" t="s">
        <v>137</v>
      </c>
      <c r="F131" s="182" t="s">
        <v>138</v>
      </c>
      <c r="G131" s="183" t="s">
        <v>121</v>
      </c>
      <c r="H131" s="184">
        <v>4050</v>
      </c>
      <c r="I131" s="185"/>
      <c r="J131" s="186">
        <f>ROUND(I131*H131,2)</f>
        <v>0</v>
      </c>
      <c r="K131" s="182" t="s">
        <v>122</v>
      </c>
      <c r="L131" s="37"/>
      <c r="M131" s="187" t="s">
        <v>1</v>
      </c>
      <c r="N131" s="188" t="s">
        <v>41</v>
      </c>
      <c r="O131" s="69"/>
      <c r="P131" s="189">
        <f>O131*H131</f>
        <v>0</v>
      </c>
      <c r="Q131" s="189">
        <v>7.5300000000000002E-3</v>
      </c>
      <c r="R131" s="189">
        <f>Q131*H131</f>
        <v>30.496500000000001</v>
      </c>
      <c r="S131" s="189">
        <v>0</v>
      </c>
      <c r="T131" s="190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1" t="s">
        <v>123</v>
      </c>
      <c r="AT131" s="191" t="s">
        <v>118</v>
      </c>
      <c r="AU131" s="191" t="s">
        <v>86</v>
      </c>
      <c r="AY131" s="15" t="s">
        <v>116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5" t="s">
        <v>84</v>
      </c>
      <c r="BK131" s="192">
        <f>ROUND(I131*H131,2)</f>
        <v>0</v>
      </c>
      <c r="BL131" s="15" t="s">
        <v>123</v>
      </c>
      <c r="BM131" s="191" t="s">
        <v>139</v>
      </c>
    </row>
    <row r="132" spans="1:65" s="2" customFormat="1" ht="44.25" customHeight="1">
      <c r="A132" s="32"/>
      <c r="B132" s="33"/>
      <c r="C132" s="180" t="s">
        <v>127</v>
      </c>
      <c r="D132" s="180" t="s">
        <v>118</v>
      </c>
      <c r="E132" s="181" t="s">
        <v>140</v>
      </c>
      <c r="F132" s="182" t="s">
        <v>141</v>
      </c>
      <c r="G132" s="183" t="s">
        <v>121</v>
      </c>
      <c r="H132" s="184">
        <v>4050</v>
      </c>
      <c r="I132" s="185"/>
      <c r="J132" s="186">
        <f>ROUND(I132*H132,2)</f>
        <v>0</v>
      </c>
      <c r="K132" s="182" t="s">
        <v>122</v>
      </c>
      <c r="L132" s="37"/>
      <c r="M132" s="187" t="s">
        <v>1</v>
      </c>
      <c r="N132" s="188" t="s">
        <v>41</v>
      </c>
      <c r="O132" s="69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1" t="s">
        <v>123</v>
      </c>
      <c r="AT132" s="191" t="s">
        <v>118</v>
      </c>
      <c r="AU132" s="191" t="s">
        <v>86</v>
      </c>
      <c r="AY132" s="15" t="s">
        <v>116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5" t="s">
        <v>84</v>
      </c>
      <c r="BK132" s="192">
        <f>ROUND(I132*H132,2)</f>
        <v>0</v>
      </c>
      <c r="BL132" s="15" t="s">
        <v>123</v>
      </c>
      <c r="BM132" s="191" t="s">
        <v>142</v>
      </c>
    </row>
    <row r="133" spans="1:65" s="12" customFormat="1" ht="22.9" customHeight="1">
      <c r="B133" s="164"/>
      <c r="C133" s="165"/>
      <c r="D133" s="166" t="s">
        <v>75</v>
      </c>
      <c r="E133" s="178" t="s">
        <v>143</v>
      </c>
      <c r="F133" s="178" t="s">
        <v>144</v>
      </c>
      <c r="G133" s="165"/>
      <c r="H133" s="165"/>
      <c r="I133" s="168"/>
      <c r="J133" s="179">
        <f>BK133</f>
        <v>0</v>
      </c>
      <c r="K133" s="165"/>
      <c r="L133" s="170"/>
      <c r="M133" s="171"/>
      <c r="N133" s="172"/>
      <c r="O133" s="172"/>
      <c r="P133" s="173">
        <f>SUM(P134:P139)</f>
        <v>0</v>
      </c>
      <c r="Q133" s="172"/>
      <c r="R133" s="173">
        <f>SUM(R134:R139)</f>
        <v>5.9999999999999993E-3</v>
      </c>
      <c r="S133" s="172"/>
      <c r="T133" s="174">
        <f>SUM(T134:T139)</f>
        <v>162.97199999999998</v>
      </c>
      <c r="AR133" s="175" t="s">
        <v>84</v>
      </c>
      <c r="AT133" s="176" t="s">
        <v>75</v>
      </c>
      <c r="AU133" s="176" t="s">
        <v>84</v>
      </c>
      <c r="AY133" s="175" t="s">
        <v>116</v>
      </c>
      <c r="BK133" s="177">
        <f>SUM(BK134:BK139)</f>
        <v>0</v>
      </c>
    </row>
    <row r="134" spans="1:65" s="2" customFormat="1" ht="55.5" customHeight="1">
      <c r="A134" s="32"/>
      <c r="B134" s="33"/>
      <c r="C134" s="180" t="s">
        <v>145</v>
      </c>
      <c r="D134" s="180" t="s">
        <v>118</v>
      </c>
      <c r="E134" s="181" t="s">
        <v>146</v>
      </c>
      <c r="F134" s="182" t="s">
        <v>147</v>
      </c>
      <c r="G134" s="183" t="s">
        <v>148</v>
      </c>
      <c r="H134" s="184">
        <v>10</v>
      </c>
      <c r="I134" s="185"/>
      <c r="J134" s="186">
        <f>ROUND(I134*H134,2)</f>
        <v>0</v>
      </c>
      <c r="K134" s="182" t="s">
        <v>122</v>
      </c>
      <c r="L134" s="37"/>
      <c r="M134" s="187" t="s">
        <v>1</v>
      </c>
      <c r="N134" s="188" t="s">
        <v>41</v>
      </c>
      <c r="O134" s="69"/>
      <c r="P134" s="189">
        <f>O134*H134</f>
        <v>0</v>
      </c>
      <c r="Q134" s="189">
        <v>5.9999999999999995E-4</v>
      </c>
      <c r="R134" s="189">
        <f>Q134*H134</f>
        <v>5.9999999999999993E-3</v>
      </c>
      <c r="S134" s="189">
        <v>0</v>
      </c>
      <c r="T134" s="190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1" t="s">
        <v>123</v>
      </c>
      <c r="AT134" s="191" t="s">
        <v>118</v>
      </c>
      <c r="AU134" s="191" t="s">
        <v>86</v>
      </c>
      <c r="AY134" s="15" t="s">
        <v>116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5" t="s">
        <v>84</v>
      </c>
      <c r="BK134" s="192">
        <f>ROUND(I134*H134,2)</f>
        <v>0</v>
      </c>
      <c r="BL134" s="15" t="s">
        <v>123</v>
      </c>
      <c r="BM134" s="191" t="s">
        <v>149</v>
      </c>
    </row>
    <row r="135" spans="1:65" s="2" customFormat="1" ht="24">
      <c r="A135" s="32"/>
      <c r="B135" s="33"/>
      <c r="C135" s="180" t="s">
        <v>150</v>
      </c>
      <c r="D135" s="180" t="s">
        <v>118</v>
      </c>
      <c r="E135" s="181" t="s">
        <v>151</v>
      </c>
      <c r="F135" s="182" t="s">
        <v>152</v>
      </c>
      <c r="G135" s="183" t="s">
        <v>148</v>
      </c>
      <c r="H135" s="184">
        <v>10</v>
      </c>
      <c r="I135" s="185"/>
      <c r="J135" s="186">
        <f>ROUND(I135*H135,2)</f>
        <v>0</v>
      </c>
      <c r="K135" s="182" t="s">
        <v>122</v>
      </c>
      <c r="L135" s="37"/>
      <c r="M135" s="187" t="s">
        <v>1</v>
      </c>
      <c r="N135" s="188" t="s">
        <v>41</v>
      </c>
      <c r="O135" s="69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1" t="s">
        <v>123</v>
      </c>
      <c r="AT135" s="191" t="s">
        <v>118</v>
      </c>
      <c r="AU135" s="191" t="s">
        <v>86</v>
      </c>
      <c r="AY135" s="15" t="s">
        <v>116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5" t="s">
        <v>84</v>
      </c>
      <c r="BK135" s="192">
        <f>ROUND(I135*H135,2)</f>
        <v>0</v>
      </c>
      <c r="BL135" s="15" t="s">
        <v>123</v>
      </c>
      <c r="BM135" s="191" t="s">
        <v>153</v>
      </c>
    </row>
    <row r="136" spans="1:65" s="13" customFormat="1" ht="11.25">
      <c r="B136" s="193"/>
      <c r="C136" s="194"/>
      <c r="D136" s="195" t="s">
        <v>125</v>
      </c>
      <c r="E136" s="196" t="s">
        <v>1</v>
      </c>
      <c r="F136" s="197" t="s">
        <v>154</v>
      </c>
      <c r="G136" s="194"/>
      <c r="H136" s="198">
        <v>10</v>
      </c>
      <c r="I136" s="199"/>
      <c r="J136" s="194"/>
      <c r="K136" s="194"/>
      <c r="L136" s="200"/>
      <c r="M136" s="201"/>
      <c r="N136" s="202"/>
      <c r="O136" s="202"/>
      <c r="P136" s="202"/>
      <c r="Q136" s="202"/>
      <c r="R136" s="202"/>
      <c r="S136" s="202"/>
      <c r="T136" s="203"/>
      <c r="AT136" s="204" t="s">
        <v>125</v>
      </c>
      <c r="AU136" s="204" t="s">
        <v>86</v>
      </c>
      <c r="AV136" s="13" t="s">
        <v>86</v>
      </c>
      <c r="AW136" s="13" t="s">
        <v>31</v>
      </c>
      <c r="AX136" s="13" t="s">
        <v>84</v>
      </c>
      <c r="AY136" s="204" t="s">
        <v>116</v>
      </c>
    </row>
    <row r="137" spans="1:65" s="2" customFormat="1" ht="33" customHeight="1">
      <c r="A137" s="32"/>
      <c r="B137" s="33"/>
      <c r="C137" s="180" t="s">
        <v>155</v>
      </c>
      <c r="D137" s="180" t="s">
        <v>118</v>
      </c>
      <c r="E137" s="181" t="s">
        <v>156</v>
      </c>
      <c r="F137" s="182" t="s">
        <v>157</v>
      </c>
      <c r="G137" s="183" t="s">
        <v>121</v>
      </c>
      <c r="H137" s="184">
        <v>4050</v>
      </c>
      <c r="I137" s="185"/>
      <c r="J137" s="186">
        <f>ROUND(I137*H137,2)</f>
        <v>0</v>
      </c>
      <c r="K137" s="182" t="s">
        <v>122</v>
      </c>
      <c r="L137" s="37"/>
      <c r="M137" s="187" t="s">
        <v>1</v>
      </c>
      <c r="N137" s="188" t="s">
        <v>41</v>
      </c>
      <c r="O137" s="69"/>
      <c r="P137" s="189">
        <f>O137*H137</f>
        <v>0</v>
      </c>
      <c r="Q137" s="189">
        <v>0</v>
      </c>
      <c r="R137" s="189">
        <f>Q137*H137</f>
        <v>0</v>
      </c>
      <c r="S137" s="189">
        <v>0.01</v>
      </c>
      <c r="T137" s="190">
        <f>S137*H137</f>
        <v>40.5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1" t="s">
        <v>123</v>
      </c>
      <c r="AT137" s="191" t="s">
        <v>118</v>
      </c>
      <c r="AU137" s="191" t="s">
        <v>86</v>
      </c>
      <c r="AY137" s="15" t="s">
        <v>116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5" t="s">
        <v>84</v>
      </c>
      <c r="BK137" s="192">
        <f>ROUND(I137*H137,2)</f>
        <v>0</v>
      </c>
      <c r="BL137" s="15" t="s">
        <v>123</v>
      </c>
      <c r="BM137" s="191" t="s">
        <v>158</v>
      </c>
    </row>
    <row r="138" spans="1:65" s="2" customFormat="1" ht="66.75" customHeight="1">
      <c r="A138" s="32"/>
      <c r="B138" s="33"/>
      <c r="C138" s="180" t="s">
        <v>143</v>
      </c>
      <c r="D138" s="180" t="s">
        <v>118</v>
      </c>
      <c r="E138" s="181" t="s">
        <v>159</v>
      </c>
      <c r="F138" s="182" t="s">
        <v>160</v>
      </c>
      <c r="G138" s="183" t="s">
        <v>121</v>
      </c>
      <c r="H138" s="184">
        <v>486</v>
      </c>
      <c r="I138" s="185"/>
      <c r="J138" s="186">
        <f>ROUND(I138*H138,2)</f>
        <v>0</v>
      </c>
      <c r="K138" s="182" t="s">
        <v>122</v>
      </c>
      <c r="L138" s="37"/>
      <c r="M138" s="187" t="s">
        <v>1</v>
      </c>
      <c r="N138" s="188" t="s">
        <v>41</v>
      </c>
      <c r="O138" s="69"/>
      <c r="P138" s="189">
        <f>O138*H138</f>
        <v>0</v>
      </c>
      <c r="Q138" s="189">
        <v>0</v>
      </c>
      <c r="R138" s="189">
        <f>Q138*H138</f>
        <v>0</v>
      </c>
      <c r="S138" s="189">
        <v>0.252</v>
      </c>
      <c r="T138" s="190">
        <f>S138*H138</f>
        <v>122.47199999999999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1" t="s">
        <v>123</v>
      </c>
      <c r="AT138" s="191" t="s">
        <v>118</v>
      </c>
      <c r="AU138" s="191" t="s">
        <v>86</v>
      </c>
      <c r="AY138" s="15" t="s">
        <v>116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5" t="s">
        <v>84</v>
      </c>
      <c r="BK138" s="192">
        <f>ROUND(I138*H138,2)</f>
        <v>0</v>
      </c>
      <c r="BL138" s="15" t="s">
        <v>123</v>
      </c>
      <c r="BM138" s="191" t="s">
        <v>161</v>
      </c>
    </row>
    <row r="139" spans="1:65" s="13" customFormat="1" ht="11.25">
      <c r="B139" s="193"/>
      <c r="C139" s="194"/>
      <c r="D139" s="195" t="s">
        <v>125</v>
      </c>
      <c r="E139" s="196" t="s">
        <v>1</v>
      </c>
      <c r="F139" s="197" t="s">
        <v>162</v>
      </c>
      <c r="G139" s="194"/>
      <c r="H139" s="198">
        <v>486</v>
      </c>
      <c r="I139" s="199"/>
      <c r="J139" s="194"/>
      <c r="K139" s="194"/>
      <c r="L139" s="200"/>
      <c r="M139" s="201"/>
      <c r="N139" s="202"/>
      <c r="O139" s="202"/>
      <c r="P139" s="202"/>
      <c r="Q139" s="202"/>
      <c r="R139" s="202"/>
      <c r="S139" s="202"/>
      <c r="T139" s="203"/>
      <c r="AT139" s="204" t="s">
        <v>125</v>
      </c>
      <c r="AU139" s="204" t="s">
        <v>86</v>
      </c>
      <c r="AV139" s="13" t="s">
        <v>86</v>
      </c>
      <c r="AW139" s="13" t="s">
        <v>31</v>
      </c>
      <c r="AX139" s="13" t="s">
        <v>84</v>
      </c>
      <c r="AY139" s="204" t="s">
        <v>116</v>
      </c>
    </row>
    <row r="140" spans="1:65" s="12" customFormat="1" ht="22.9" customHeight="1">
      <c r="B140" s="164"/>
      <c r="C140" s="165"/>
      <c r="D140" s="166" t="s">
        <v>75</v>
      </c>
      <c r="E140" s="178" t="s">
        <v>163</v>
      </c>
      <c r="F140" s="178" t="s">
        <v>164</v>
      </c>
      <c r="G140" s="165"/>
      <c r="H140" s="165"/>
      <c r="I140" s="168"/>
      <c r="J140" s="179">
        <f>BK140</f>
        <v>0</v>
      </c>
      <c r="K140" s="165"/>
      <c r="L140" s="170"/>
      <c r="M140" s="171"/>
      <c r="N140" s="172"/>
      <c r="O140" s="172"/>
      <c r="P140" s="173">
        <f>SUM(P141:P144)</f>
        <v>0</v>
      </c>
      <c r="Q140" s="172"/>
      <c r="R140" s="173">
        <f>SUM(R141:R144)</f>
        <v>0</v>
      </c>
      <c r="S140" s="172"/>
      <c r="T140" s="174">
        <f>SUM(T141:T144)</f>
        <v>0</v>
      </c>
      <c r="AR140" s="175" t="s">
        <v>84</v>
      </c>
      <c r="AT140" s="176" t="s">
        <v>75</v>
      </c>
      <c r="AU140" s="176" t="s">
        <v>84</v>
      </c>
      <c r="AY140" s="175" t="s">
        <v>116</v>
      </c>
      <c r="BK140" s="177">
        <f>SUM(BK141:BK144)</f>
        <v>0</v>
      </c>
    </row>
    <row r="141" spans="1:65" s="2" customFormat="1" ht="36">
      <c r="A141" s="32"/>
      <c r="B141" s="33"/>
      <c r="C141" s="180" t="s">
        <v>165</v>
      </c>
      <c r="D141" s="180" t="s">
        <v>118</v>
      </c>
      <c r="E141" s="181" t="s">
        <v>166</v>
      </c>
      <c r="F141" s="182" t="s">
        <v>167</v>
      </c>
      <c r="G141" s="183" t="s">
        <v>168</v>
      </c>
      <c r="H141" s="184">
        <v>535.572</v>
      </c>
      <c r="I141" s="185"/>
      <c r="J141" s="186">
        <f>ROUND(I141*H141,2)</f>
        <v>0</v>
      </c>
      <c r="K141" s="182" t="s">
        <v>122</v>
      </c>
      <c r="L141" s="37"/>
      <c r="M141" s="187" t="s">
        <v>1</v>
      </c>
      <c r="N141" s="188" t="s">
        <v>41</v>
      </c>
      <c r="O141" s="69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1" t="s">
        <v>123</v>
      </c>
      <c r="AT141" s="191" t="s">
        <v>118</v>
      </c>
      <c r="AU141" s="191" t="s">
        <v>86</v>
      </c>
      <c r="AY141" s="15" t="s">
        <v>116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5" t="s">
        <v>84</v>
      </c>
      <c r="BK141" s="192">
        <f>ROUND(I141*H141,2)</f>
        <v>0</v>
      </c>
      <c r="BL141" s="15" t="s">
        <v>123</v>
      </c>
      <c r="BM141" s="191" t="s">
        <v>169</v>
      </c>
    </row>
    <row r="142" spans="1:65" s="2" customFormat="1" ht="36">
      <c r="A142" s="32"/>
      <c r="B142" s="33"/>
      <c r="C142" s="180" t="s">
        <v>170</v>
      </c>
      <c r="D142" s="180" t="s">
        <v>118</v>
      </c>
      <c r="E142" s="181" t="s">
        <v>171</v>
      </c>
      <c r="F142" s="182" t="s">
        <v>172</v>
      </c>
      <c r="G142" s="183" t="s">
        <v>168</v>
      </c>
      <c r="H142" s="184">
        <v>20887.308000000001</v>
      </c>
      <c r="I142" s="185"/>
      <c r="J142" s="186">
        <f>ROUND(I142*H142,2)</f>
        <v>0</v>
      </c>
      <c r="K142" s="182" t="s">
        <v>122</v>
      </c>
      <c r="L142" s="37"/>
      <c r="M142" s="187" t="s">
        <v>1</v>
      </c>
      <c r="N142" s="188" t="s">
        <v>41</v>
      </c>
      <c r="O142" s="69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1" t="s">
        <v>123</v>
      </c>
      <c r="AT142" s="191" t="s">
        <v>118</v>
      </c>
      <c r="AU142" s="191" t="s">
        <v>86</v>
      </c>
      <c r="AY142" s="15" t="s">
        <v>116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5" t="s">
        <v>84</v>
      </c>
      <c r="BK142" s="192">
        <f>ROUND(I142*H142,2)</f>
        <v>0</v>
      </c>
      <c r="BL142" s="15" t="s">
        <v>123</v>
      </c>
      <c r="BM142" s="191" t="s">
        <v>173</v>
      </c>
    </row>
    <row r="143" spans="1:65" s="13" customFormat="1" ht="11.25">
      <c r="B143" s="193"/>
      <c r="C143" s="194"/>
      <c r="D143" s="195" t="s">
        <v>125</v>
      </c>
      <c r="E143" s="194"/>
      <c r="F143" s="197" t="s">
        <v>174</v>
      </c>
      <c r="G143" s="194"/>
      <c r="H143" s="198">
        <v>20887.308000000001</v>
      </c>
      <c r="I143" s="199"/>
      <c r="J143" s="194"/>
      <c r="K143" s="194"/>
      <c r="L143" s="200"/>
      <c r="M143" s="201"/>
      <c r="N143" s="202"/>
      <c r="O143" s="202"/>
      <c r="P143" s="202"/>
      <c r="Q143" s="202"/>
      <c r="R143" s="202"/>
      <c r="S143" s="202"/>
      <c r="T143" s="203"/>
      <c r="AT143" s="204" t="s">
        <v>125</v>
      </c>
      <c r="AU143" s="204" t="s">
        <v>86</v>
      </c>
      <c r="AV143" s="13" t="s">
        <v>86</v>
      </c>
      <c r="AW143" s="13" t="s">
        <v>4</v>
      </c>
      <c r="AX143" s="13" t="s">
        <v>84</v>
      </c>
      <c r="AY143" s="204" t="s">
        <v>116</v>
      </c>
    </row>
    <row r="144" spans="1:65" s="2" customFormat="1" ht="44.25" customHeight="1">
      <c r="A144" s="32"/>
      <c r="B144" s="33"/>
      <c r="C144" s="180" t="s">
        <v>175</v>
      </c>
      <c r="D144" s="180" t="s">
        <v>118</v>
      </c>
      <c r="E144" s="181" t="s">
        <v>176</v>
      </c>
      <c r="F144" s="182" t="s">
        <v>177</v>
      </c>
      <c r="G144" s="183" t="s">
        <v>168</v>
      </c>
      <c r="H144" s="184">
        <v>535.572</v>
      </c>
      <c r="I144" s="185"/>
      <c r="J144" s="186">
        <f>ROUND(I144*H144,2)</f>
        <v>0</v>
      </c>
      <c r="K144" s="182" t="s">
        <v>178</v>
      </c>
      <c r="L144" s="37"/>
      <c r="M144" s="187" t="s">
        <v>1</v>
      </c>
      <c r="N144" s="188" t="s">
        <v>41</v>
      </c>
      <c r="O144" s="69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1" t="s">
        <v>123</v>
      </c>
      <c r="AT144" s="191" t="s">
        <v>118</v>
      </c>
      <c r="AU144" s="191" t="s">
        <v>86</v>
      </c>
      <c r="AY144" s="15" t="s">
        <v>116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5" t="s">
        <v>84</v>
      </c>
      <c r="BK144" s="192">
        <f>ROUND(I144*H144,2)</f>
        <v>0</v>
      </c>
      <c r="BL144" s="15" t="s">
        <v>123</v>
      </c>
      <c r="BM144" s="191" t="s">
        <v>179</v>
      </c>
    </row>
    <row r="145" spans="1:65" s="12" customFormat="1" ht="22.9" customHeight="1">
      <c r="B145" s="164"/>
      <c r="C145" s="165"/>
      <c r="D145" s="166" t="s">
        <v>75</v>
      </c>
      <c r="E145" s="178" t="s">
        <v>180</v>
      </c>
      <c r="F145" s="178" t="s">
        <v>181</v>
      </c>
      <c r="G145" s="165"/>
      <c r="H145" s="165"/>
      <c r="I145" s="168"/>
      <c r="J145" s="179">
        <f>BK145</f>
        <v>0</v>
      </c>
      <c r="K145" s="165"/>
      <c r="L145" s="170"/>
      <c r="M145" s="171"/>
      <c r="N145" s="172"/>
      <c r="O145" s="172"/>
      <c r="P145" s="173">
        <f>SUM(P146:P147)</f>
        <v>0</v>
      </c>
      <c r="Q145" s="172"/>
      <c r="R145" s="173">
        <f>SUM(R146:R147)</f>
        <v>0</v>
      </c>
      <c r="S145" s="172"/>
      <c r="T145" s="174">
        <f>SUM(T146:T147)</f>
        <v>0</v>
      </c>
      <c r="AR145" s="175" t="s">
        <v>84</v>
      </c>
      <c r="AT145" s="176" t="s">
        <v>75</v>
      </c>
      <c r="AU145" s="176" t="s">
        <v>84</v>
      </c>
      <c r="AY145" s="175" t="s">
        <v>116</v>
      </c>
      <c r="BK145" s="177">
        <f>SUM(BK146:BK147)</f>
        <v>0</v>
      </c>
    </row>
    <row r="146" spans="1:65" s="2" customFormat="1" ht="44.25" customHeight="1">
      <c r="A146" s="32"/>
      <c r="B146" s="33"/>
      <c r="C146" s="180" t="s">
        <v>182</v>
      </c>
      <c r="D146" s="180" t="s">
        <v>118</v>
      </c>
      <c r="E146" s="181" t="s">
        <v>183</v>
      </c>
      <c r="F146" s="182" t="s">
        <v>184</v>
      </c>
      <c r="G146" s="183" t="s">
        <v>168</v>
      </c>
      <c r="H146" s="184">
        <v>324.24900000000002</v>
      </c>
      <c r="I146" s="185"/>
      <c r="J146" s="186">
        <f>ROUND(I146*H146,2)</f>
        <v>0</v>
      </c>
      <c r="K146" s="182" t="s">
        <v>122</v>
      </c>
      <c r="L146" s="37"/>
      <c r="M146" s="187" t="s">
        <v>1</v>
      </c>
      <c r="N146" s="188" t="s">
        <v>41</v>
      </c>
      <c r="O146" s="69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1" t="s">
        <v>123</v>
      </c>
      <c r="AT146" s="191" t="s">
        <v>118</v>
      </c>
      <c r="AU146" s="191" t="s">
        <v>86</v>
      </c>
      <c r="AY146" s="15" t="s">
        <v>116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5" t="s">
        <v>84</v>
      </c>
      <c r="BK146" s="192">
        <f>ROUND(I146*H146,2)</f>
        <v>0</v>
      </c>
      <c r="BL146" s="15" t="s">
        <v>123</v>
      </c>
      <c r="BM146" s="191" t="s">
        <v>185</v>
      </c>
    </row>
    <row r="147" spans="1:65" s="2" customFormat="1" ht="55.5" customHeight="1">
      <c r="A147" s="32"/>
      <c r="B147" s="33"/>
      <c r="C147" s="180" t="s">
        <v>186</v>
      </c>
      <c r="D147" s="180" t="s">
        <v>118</v>
      </c>
      <c r="E147" s="181" t="s">
        <v>187</v>
      </c>
      <c r="F147" s="182" t="s">
        <v>188</v>
      </c>
      <c r="G147" s="183" t="s">
        <v>168</v>
      </c>
      <c r="H147" s="184">
        <v>324.24900000000002</v>
      </c>
      <c r="I147" s="185"/>
      <c r="J147" s="186">
        <f>ROUND(I147*H147,2)</f>
        <v>0</v>
      </c>
      <c r="K147" s="182" t="s">
        <v>122</v>
      </c>
      <c r="L147" s="37"/>
      <c r="M147" s="205" t="s">
        <v>1</v>
      </c>
      <c r="N147" s="206" t="s">
        <v>41</v>
      </c>
      <c r="O147" s="207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9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1" t="s">
        <v>123</v>
      </c>
      <c r="AT147" s="191" t="s">
        <v>118</v>
      </c>
      <c r="AU147" s="191" t="s">
        <v>86</v>
      </c>
      <c r="AY147" s="15" t="s">
        <v>116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5" t="s">
        <v>84</v>
      </c>
      <c r="BK147" s="192">
        <f>ROUND(I147*H147,2)</f>
        <v>0</v>
      </c>
      <c r="BL147" s="15" t="s">
        <v>123</v>
      </c>
      <c r="BM147" s="191" t="s">
        <v>189</v>
      </c>
    </row>
    <row r="148" spans="1:65" s="2" customFormat="1" ht="6.95" customHeight="1">
      <c r="A148" s="32"/>
      <c r="B148" s="52"/>
      <c r="C148" s="53"/>
      <c r="D148" s="53"/>
      <c r="E148" s="53"/>
      <c r="F148" s="53"/>
      <c r="G148" s="53"/>
      <c r="H148" s="53"/>
      <c r="I148" s="53"/>
      <c r="J148" s="53"/>
      <c r="K148" s="53"/>
      <c r="L148" s="37"/>
      <c r="M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</row>
  </sheetData>
  <sheetProtection algorithmName="SHA-512" hashValue="6vSFk//dd5fnFFTLr7Z8EZQ0JiTNTRvtg9EDbcNEOww5a7bCH2ZMwhuH2XG+Sm2Wn8eSjuIS5I4CzmAl8YlhIg==" saltValue="kRqH6a7KOEHCv/l6yYigol0dPmgFq/fldXYqmtf9w9YspsPoIkiZwnVJLKp10/h5Cq5evR9U7kVkWpswopHQDw==" spinCount="100000" sheet="1" objects="1" scenarios="1" formatColumns="0" formatRows="0" autoFilter="0"/>
  <autoFilter ref="C121:K147" xr:uid="{00000000-0009-0000-0000-000001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05 - Oprava místní komuni...</vt:lpstr>
      <vt:lpstr>'05 - Oprava místní komuni...'!Názvy_tisku</vt:lpstr>
      <vt:lpstr>'Rekapitulace stavby'!Názvy_tisku</vt:lpstr>
      <vt:lpstr>'05 - Oprava místní komuni...'!Oblast_tisku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Prace\Marie</dc:creator>
  <cp:lastModifiedBy>Vladimíra Martiníková</cp:lastModifiedBy>
  <dcterms:created xsi:type="dcterms:W3CDTF">2021-10-20T09:33:53Z</dcterms:created>
  <dcterms:modified xsi:type="dcterms:W3CDTF">2021-10-22T05:07:51Z</dcterms:modified>
</cp:coreProperties>
</file>